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120" windowWidth="20490" windowHeight="7635"/>
  </bookViews>
  <sheets>
    <sheet name="UDAE" sheetId="13" r:id="rId1"/>
    <sheet name="INFRAESTRUCTURA " sheetId="14" r:id="rId2"/>
    <sheet name="EJRLB" sheetId="15" r:id="rId3"/>
    <sheet name="INFORMATICA " sheetId="16" r:id="rId4"/>
    <sheet name="CENDOJ " sheetId="17" r:id="rId5"/>
    <sheet name="RRHH " sheetId="18" r:id="rId6"/>
    <sheet name="URNA " sheetId="19" r:id="rId7"/>
  </sheets>
  <definedNames>
    <definedName name="_xlnm.Print_Area" localSheetId="2">EJRLB!$A$1:$U$167</definedName>
    <definedName name="_xlnm.Print_Area" localSheetId="1">'INFRAESTRUCTURA '!$A$1:$U$257</definedName>
    <definedName name="_xlnm.Print_Area" localSheetId="0">UDAE!$A:$U</definedName>
    <definedName name="HOY" localSheetId="0">UDAE!#REF!</definedName>
    <definedName name="HOY">#REF!</definedName>
    <definedName name="_xlnm.Print_Titles" localSheetId="4">'CENDOJ '!$1:$9</definedName>
    <definedName name="_xlnm.Print_Titles" localSheetId="3">'INFORMATICA '!$1:$9</definedName>
    <definedName name="_xlnm.Print_Titles" localSheetId="5">'RRHH '!$1:$9</definedName>
    <definedName name="_xlnm.Print_Titles" localSheetId="0">UDAE!$4:$9</definedName>
    <definedName name="_xlnm.Print_Titles" localSheetId="6">'URNA '!$1:$9</definedName>
  </definedNames>
  <calcPr calcId="191029"/>
</workbook>
</file>

<file path=xl/calcChain.xml><?xml version="1.0" encoding="utf-8"?>
<calcChain xmlns="http://schemas.openxmlformats.org/spreadsheetml/2006/main">
  <c r="Q18" i="19" l="1"/>
  <c r="O18" i="19"/>
  <c r="L25" i="19"/>
  <c r="L23" i="19"/>
  <c r="L21" i="19"/>
  <c r="L19" i="19"/>
  <c r="M18" i="19"/>
  <c r="L11" i="19" l="1"/>
  <c r="L10" i="19" s="1"/>
  <c r="Q10" i="19"/>
  <c r="P10" i="19"/>
  <c r="O10" i="19"/>
  <c r="P10" i="18" l="1"/>
  <c r="L46" i="18"/>
  <c r="L40" i="18"/>
  <c r="L34" i="18"/>
  <c r="L28" i="18"/>
  <c r="L10" i="18" s="1"/>
  <c r="L22" i="18"/>
  <c r="L16" i="18"/>
  <c r="L11" i="18"/>
  <c r="O10" i="18"/>
  <c r="L10" i="17" l="1"/>
  <c r="P10" i="17"/>
  <c r="L74" i="17" l="1"/>
  <c r="L67" i="17"/>
  <c r="L60" i="17"/>
  <c r="L53" i="17"/>
  <c r="L47" i="17"/>
  <c r="L41" i="17"/>
  <c r="L35" i="17"/>
  <c r="L29" i="17"/>
  <c r="L23" i="17"/>
  <c r="L17" i="17"/>
  <c r="L11" i="17"/>
  <c r="O10" i="16" l="1"/>
  <c r="L113" i="16"/>
  <c r="L111" i="16"/>
  <c r="N18" i="16"/>
  <c r="L104" i="16" l="1"/>
  <c r="L97" i="16"/>
  <c r="L90" i="16"/>
  <c r="L83" i="16"/>
  <c r="L76" i="16"/>
  <c r="L69" i="16"/>
  <c r="L62" i="16"/>
  <c r="L55" i="16"/>
  <c r="L48" i="16"/>
  <c r="L41" i="16"/>
  <c r="L34" i="16"/>
  <c r="L27" i="16"/>
  <c r="L20" i="16"/>
  <c r="L18" i="16"/>
  <c r="L11" i="16"/>
  <c r="L10" i="16" l="1"/>
  <c r="U88" i="13"/>
  <c r="U87" i="13"/>
  <c r="U82" i="13"/>
  <c r="U83" i="13"/>
  <c r="U84" i="13"/>
  <c r="U85" i="13"/>
  <c r="U78" i="13"/>
  <c r="U79" i="13"/>
  <c r="U80" i="13"/>
  <c r="U81" i="13"/>
  <c r="U77" i="13"/>
  <c r="U72" i="13"/>
  <c r="U73" i="13"/>
  <c r="U74" i="13"/>
  <c r="U75" i="13"/>
  <c r="U71" i="13"/>
  <c r="U69" i="13"/>
  <c r="U68" i="13"/>
  <c r="U66" i="13"/>
  <c r="U65" i="13"/>
  <c r="U62" i="13"/>
  <c r="U63" i="13"/>
  <c r="U58" i="13"/>
  <c r="U59" i="13"/>
  <c r="U60" i="13"/>
  <c r="U61" i="13"/>
  <c r="U57" i="13"/>
  <c r="U50" i="13"/>
  <c r="U51" i="13"/>
  <c r="U52" i="13"/>
  <c r="U53" i="13"/>
  <c r="U54" i="13"/>
  <c r="U55" i="13"/>
  <c r="U49" i="13"/>
  <c r="AD42" i="13" l="1"/>
  <c r="Y170" i="15" l="1"/>
  <c r="AF169" i="15"/>
  <c r="AE169" i="15"/>
  <c r="AC169" i="15"/>
  <c r="V169" i="15"/>
  <c r="U169" i="15"/>
  <c r="M169" i="15"/>
  <c r="AE168" i="15"/>
  <c r="AD168" i="15"/>
  <c r="AC168" i="15"/>
  <c r="U168" i="15"/>
  <c r="R168" i="15"/>
  <c r="AF168" i="15" s="1"/>
  <c r="P168" i="15"/>
  <c r="N168" i="15"/>
  <c r="N170" i="15" s="1"/>
  <c r="AF163" i="15"/>
  <c r="AE163" i="15"/>
  <c r="AD163" i="15"/>
  <c r="U163" i="15"/>
  <c r="AF158" i="15"/>
  <c r="AE158" i="15"/>
  <c r="AD158" i="15"/>
  <c r="U158" i="15"/>
  <c r="AF153" i="15"/>
  <c r="AE153" i="15"/>
  <c r="AD153" i="15"/>
  <c r="U153" i="15"/>
  <c r="AF148" i="15"/>
  <c r="AE148" i="15"/>
  <c r="AD148" i="15"/>
  <c r="U148" i="15"/>
  <c r="AF143" i="15"/>
  <c r="AE143" i="15"/>
  <c r="AD143" i="15"/>
  <c r="U143" i="15"/>
  <c r="AF138" i="15"/>
  <c r="AE138" i="15"/>
  <c r="AD138" i="15"/>
  <c r="U138" i="15"/>
  <c r="AF133" i="15"/>
  <c r="AE133" i="15"/>
  <c r="AD133" i="15"/>
  <c r="U133" i="15"/>
  <c r="AF128" i="15"/>
  <c r="AE128" i="15"/>
  <c r="AD128" i="15"/>
  <c r="U128" i="15"/>
  <c r="AF123" i="15"/>
  <c r="AE123" i="15"/>
  <c r="AD123" i="15"/>
  <c r="U123" i="15"/>
  <c r="AF118" i="15"/>
  <c r="AE118" i="15"/>
  <c r="AD118" i="15"/>
  <c r="U118" i="15"/>
  <c r="AF115" i="15"/>
  <c r="AE115" i="15"/>
  <c r="AD115" i="15"/>
  <c r="U115" i="15"/>
  <c r="AF110" i="15"/>
  <c r="AE110" i="15"/>
  <c r="AD110" i="15"/>
  <c r="U110" i="15"/>
  <c r="AF105" i="15"/>
  <c r="AE105" i="15"/>
  <c r="AD105" i="15"/>
  <c r="U105" i="15"/>
  <c r="AF100" i="15"/>
  <c r="AE100" i="15"/>
  <c r="AD100" i="15"/>
  <c r="U100" i="15"/>
  <c r="AF95" i="15"/>
  <c r="AE95" i="15"/>
  <c r="AD95" i="15"/>
  <c r="U95" i="15"/>
  <c r="AF90" i="15"/>
  <c r="AE90" i="15"/>
  <c r="AD90" i="15"/>
  <c r="U90" i="15"/>
  <c r="AF85" i="15"/>
  <c r="AE85" i="15"/>
  <c r="AD85" i="15"/>
  <c r="U85" i="15"/>
  <c r="AF80" i="15"/>
  <c r="AE80" i="15"/>
  <c r="AD80" i="15"/>
  <c r="U80" i="15"/>
  <c r="AF75" i="15"/>
  <c r="AE75" i="15"/>
  <c r="AD75" i="15"/>
  <c r="U75" i="15"/>
  <c r="AF70" i="15"/>
  <c r="AE70" i="15"/>
  <c r="AD70" i="15"/>
  <c r="U70" i="15"/>
  <c r="AF65" i="15"/>
  <c r="AE65" i="15"/>
  <c r="AD65" i="15"/>
  <c r="U65" i="15"/>
  <c r="AF60" i="15"/>
  <c r="AE60" i="15"/>
  <c r="AD60" i="15"/>
  <c r="U60" i="15"/>
  <c r="AF55" i="15"/>
  <c r="AE55" i="15"/>
  <c r="AD55" i="15"/>
  <c r="U55" i="15"/>
  <c r="AF50" i="15"/>
  <c r="AE50" i="15"/>
  <c r="AD50" i="15"/>
  <c r="U50" i="15"/>
  <c r="AF47" i="15"/>
  <c r="AE47" i="15"/>
  <c r="AD47" i="15"/>
  <c r="U47" i="15"/>
  <c r="AF42" i="15"/>
  <c r="AE42" i="15"/>
  <c r="AD42" i="15"/>
  <c r="U42" i="15"/>
  <c r="AF37" i="15"/>
  <c r="AE37" i="15"/>
  <c r="AD37" i="15"/>
  <c r="U37" i="15"/>
  <c r="AF34" i="15"/>
  <c r="AE34" i="15"/>
  <c r="AD34" i="15"/>
  <c r="U34" i="15"/>
  <c r="AF31" i="15"/>
  <c r="AE31" i="15"/>
  <c r="AD31" i="15"/>
  <c r="U31" i="15"/>
  <c r="AF26" i="15"/>
  <c r="AE26" i="15"/>
  <c r="AD26" i="15"/>
  <c r="U26" i="15"/>
  <c r="U25" i="15"/>
  <c r="U24" i="15"/>
  <c r="U23" i="15"/>
  <c r="U22" i="15"/>
  <c r="AF21" i="15"/>
  <c r="AE21" i="15"/>
  <c r="AD21" i="15"/>
  <c r="U21" i="15"/>
  <c r="U20" i="15"/>
  <c r="U19" i="15"/>
  <c r="U18" i="15"/>
  <c r="U17" i="15"/>
  <c r="AF16" i="15"/>
  <c r="AE16" i="15"/>
  <c r="AD16" i="15"/>
  <c r="U16" i="15"/>
  <c r="U15" i="15"/>
  <c r="U14" i="15"/>
  <c r="U13" i="15"/>
  <c r="U12" i="15"/>
  <c r="AE11" i="15"/>
  <c r="AD11" i="15"/>
  <c r="U11" i="15"/>
  <c r="R11" i="15"/>
  <c r="AF11" i="15" s="1"/>
  <c r="Z10" i="15"/>
  <c r="Z170" i="15" s="1"/>
  <c r="X10" i="15"/>
  <c r="W10" i="15"/>
  <c r="W170" i="15" s="1"/>
  <c r="V10" i="15"/>
  <c r="U10" i="15"/>
  <c r="Q10" i="15"/>
  <c r="P10" i="15"/>
  <c r="P170" i="15" s="1"/>
  <c r="O10" i="15"/>
  <c r="O170" i="15" s="1"/>
  <c r="AC170" i="15" s="1"/>
  <c r="M10" i="15"/>
  <c r="AD10" i="15" l="1"/>
  <c r="AD170" i="15"/>
  <c r="R10" i="15"/>
  <c r="AF10" i="15" s="1"/>
  <c r="AD169" i="15"/>
  <c r="AE170" i="15"/>
  <c r="AE10" i="15"/>
  <c r="R170" i="15" l="1"/>
  <c r="AF170" i="15" s="1"/>
  <c r="Z258" i="14"/>
  <c r="Y258" i="14"/>
  <c r="AD257" i="14"/>
  <c r="AD256" i="14"/>
  <c r="AD255" i="14"/>
  <c r="AD254" i="14"/>
  <c r="AD253" i="14"/>
  <c r="AD252" i="14"/>
  <c r="AC251" i="14"/>
  <c r="V251" i="14"/>
  <c r="U251" i="14"/>
  <c r="N251" i="14"/>
  <c r="AD250" i="14"/>
  <c r="AC249" i="14"/>
  <c r="V249" i="14"/>
  <c r="U249" i="14"/>
  <c r="N249" i="14"/>
  <c r="AD248" i="14"/>
  <c r="AD247" i="14"/>
  <c r="AC246" i="14"/>
  <c r="V246" i="14"/>
  <c r="U246" i="14"/>
  <c r="N246" i="14"/>
  <c r="M246" i="14"/>
  <c r="AD245" i="14"/>
  <c r="AD244" i="14"/>
  <c r="AD243" i="14"/>
  <c r="AD242" i="14"/>
  <c r="AD241" i="14"/>
  <c r="AD240" i="14"/>
  <c r="AC239" i="14"/>
  <c r="V239" i="14"/>
  <c r="U239" i="14"/>
  <c r="N239" i="14"/>
  <c r="AD238" i="14"/>
  <c r="AD237" i="14"/>
  <c r="AD236" i="14"/>
  <c r="AD235" i="14"/>
  <c r="AD234" i="14"/>
  <c r="AD233" i="14"/>
  <c r="AF232" i="14"/>
  <c r="AE232" i="14"/>
  <c r="AC232" i="14"/>
  <c r="V232" i="14"/>
  <c r="U232" i="14"/>
  <c r="N232" i="14"/>
  <c r="AD231" i="14"/>
  <c r="AD230" i="14"/>
  <c r="AD229" i="14"/>
  <c r="AD228" i="14"/>
  <c r="AF227" i="14"/>
  <c r="AE227" i="14"/>
  <c r="AC227" i="14"/>
  <c r="V227" i="14"/>
  <c r="U227" i="14"/>
  <c r="N227" i="14"/>
  <c r="AD226" i="14"/>
  <c r="U226" i="14"/>
  <c r="AD225" i="14"/>
  <c r="U225" i="14"/>
  <c r="AD224" i="14"/>
  <c r="U224" i="14"/>
  <c r="AD223" i="14"/>
  <c r="U223" i="14"/>
  <c r="AD222" i="14"/>
  <c r="U222" i="14"/>
  <c r="AD221" i="14"/>
  <c r="U221" i="14"/>
  <c r="AF220" i="14"/>
  <c r="AE220" i="14"/>
  <c r="AC220" i="14"/>
  <c r="V220" i="14"/>
  <c r="U220" i="14"/>
  <c r="N220" i="14"/>
  <c r="AD219" i="14"/>
  <c r="U219" i="14"/>
  <c r="AD218" i="14"/>
  <c r="U218" i="14"/>
  <c r="AD217" i="14"/>
  <c r="U217" i="14"/>
  <c r="AD216" i="14"/>
  <c r="U216" i="14"/>
  <c r="AD215" i="14"/>
  <c r="U215" i="14"/>
  <c r="AF214" i="14"/>
  <c r="AE214" i="14"/>
  <c r="AC214" i="14"/>
  <c r="V214" i="14"/>
  <c r="U214" i="14"/>
  <c r="N214" i="14"/>
  <c r="AE213" i="14"/>
  <c r="AD213" i="14"/>
  <c r="AC213" i="14"/>
  <c r="U213" i="14"/>
  <c r="R213" i="14"/>
  <c r="AF213" i="14" s="1"/>
  <c r="P213" i="14"/>
  <c r="U212" i="14"/>
  <c r="AE211" i="14"/>
  <c r="AC211" i="14"/>
  <c r="W211" i="14"/>
  <c r="V211" i="14"/>
  <c r="AD211" i="14" s="1"/>
  <c r="U211" i="14"/>
  <c r="R211" i="14"/>
  <c r="M211" i="14"/>
  <c r="AE209" i="14"/>
  <c r="AC209" i="14"/>
  <c r="W209" i="14"/>
  <c r="AF209" i="14" s="1"/>
  <c r="V209" i="14"/>
  <c r="U209" i="14"/>
  <c r="R209" i="14"/>
  <c r="M209" i="14"/>
  <c r="AD209" i="14" s="1"/>
  <c r="U204" i="14"/>
  <c r="AE203" i="14"/>
  <c r="AC203" i="14"/>
  <c r="W203" i="14"/>
  <c r="AF203" i="14" s="1"/>
  <c r="V203" i="14"/>
  <c r="U203" i="14"/>
  <c r="R203" i="14"/>
  <c r="M203" i="14"/>
  <c r="AD203" i="14" s="1"/>
  <c r="U198" i="14"/>
  <c r="AE197" i="14"/>
  <c r="AC197" i="14"/>
  <c r="W197" i="14"/>
  <c r="AF197" i="14" s="1"/>
  <c r="V197" i="14"/>
  <c r="AD197" i="14" s="1"/>
  <c r="U197" i="14"/>
  <c r="M197" i="14"/>
  <c r="U192" i="14"/>
  <c r="AE191" i="14"/>
  <c r="AC191" i="14"/>
  <c r="V191" i="14"/>
  <c r="U191" i="14"/>
  <c r="R191" i="14"/>
  <c r="AF191" i="14" s="1"/>
  <c r="M191" i="14"/>
  <c r="U183" i="14"/>
  <c r="AE182" i="14"/>
  <c r="AC182" i="14"/>
  <c r="W182" i="14"/>
  <c r="V182" i="14"/>
  <c r="U182" i="14"/>
  <c r="R182" i="14"/>
  <c r="M182" i="14"/>
  <c r="AE175" i="14"/>
  <c r="AC175" i="14"/>
  <c r="V175" i="14"/>
  <c r="U175" i="14"/>
  <c r="R175" i="14"/>
  <c r="AF175" i="14" s="1"/>
  <c r="M175" i="14"/>
  <c r="U166" i="14"/>
  <c r="AE165" i="14"/>
  <c r="AC165" i="14"/>
  <c r="W165" i="14"/>
  <c r="AF165" i="14" s="1"/>
  <c r="V165" i="14"/>
  <c r="AD165" i="14" s="1"/>
  <c r="U165" i="14"/>
  <c r="M165" i="14"/>
  <c r="AF156" i="14"/>
  <c r="AE156" i="14"/>
  <c r="AC156" i="14"/>
  <c r="V156" i="14"/>
  <c r="U156" i="14"/>
  <c r="M156" i="14"/>
  <c r="AE148" i="14"/>
  <c r="AC148" i="14"/>
  <c r="W148" i="14"/>
  <c r="AF148" i="14" s="1"/>
  <c r="V148" i="14"/>
  <c r="U148" i="14"/>
  <c r="M148" i="14"/>
  <c r="AE140" i="14"/>
  <c r="AC140" i="14"/>
  <c r="W140" i="14"/>
  <c r="V140" i="14"/>
  <c r="U140" i="14"/>
  <c r="M140" i="14"/>
  <c r="AE131" i="14"/>
  <c r="AC131" i="14"/>
  <c r="W131" i="14"/>
  <c r="AF131" i="14" s="1"/>
  <c r="V131" i="14"/>
  <c r="U131" i="14"/>
  <c r="M131" i="14"/>
  <c r="AE122" i="14"/>
  <c r="AC122" i="14"/>
  <c r="W122" i="14"/>
  <c r="V122" i="14"/>
  <c r="U122" i="14"/>
  <c r="R122" i="14"/>
  <c r="M122" i="14"/>
  <c r="AE113" i="14"/>
  <c r="AC113" i="14"/>
  <c r="W113" i="14"/>
  <c r="W10" i="14" s="1"/>
  <c r="W258" i="14" s="1"/>
  <c r="V113" i="14"/>
  <c r="U113" i="14"/>
  <c r="R113" i="14"/>
  <c r="M113" i="14"/>
  <c r="AE104" i="14"/>
  <c r="AC104" i="14"/>
  <c r="V104" i="14"/>
  <c r="U104" i="14"/>
  <c r="M104" i="14"/>
  <c r="AE95" i="14"/>
  <c r="AC95" i="14"/>
  <c r="V95" i="14"/>
  <c r="AD95" i="14" s="1"/>
  <c r="U95" i="14"/>
  <c r="R95" i="14"/>
  <c r="AF95" i="14" s="1"/>
  <c r="M95" i="14"/>
  <c r="AF86" i="14"/>
  <c r="AE86" i="14"/>
  <c r="AC86" i="14"/>
  <c r="V86" i="14"/>
  <c r="U86" i="14"/>
  <c r="M86" i="14"/>
  <c r="AE77" i="14"/>
  <c r="AC77" i="14"/>
  <c r="V77" i="14"/>
  <c r="AD77" i="14" s="1"/>
  <c r="U77" i="14"/>
  <c r="R77" i="14"/>
  <c r="AF77" i="14" s="1"/>
  <c r="M77" i="14"/>
  <c r="AF70" i="14"/>
  <c r="AE70" i="14"/>
  <c r="AC70" i="14"/>
  <c r="X70" i="14"/>
  <c r="V70" i="14"/>
  <c r="U70" i="14"/>
  <c r="M70" i="14"/>
  <c r="AF69" i="14"/>
  <c r="AE69" i="14"/>
  <c r="AD69" i="14"/>
  <c r="AF68" i="14"/>
  <c r="AE68" i="14"/>
  <c r="AD68" i="14"/>
  <c r="AF67" i="14"/>
  <c r="AE67" i="14"/>
  <c r="AD67" i="14"/>
  <c r="AF66" i="14"/>
  <c r="AE66" i="14"/>
  <c r="AD66" i="14"/>
  <c r="AF65" i="14"/>
  <c r="AE65" i="14"/>
  <c r="AD65" i="14"/>
  <c r="AF64" i="14"/>
  <c r="AE64" i="14"/>
  <c r="AD64" i="14"/>
  <c r="AF63" i="14"/>
  <c r="AE63" i="14"/>
  <c r="AC63" i="14"/>
  <c r="V63" i="14"/>
  <c r="AD63" i="14" s="1"/>
  <c r="U63" i="14"/>
  <c r="M63" i="14"/>
  <c r="AF56" i="14"/>
  <c r="AE56" i="14"/>
  <c r="AC56" i="14"/>
  <c r="V56" i="14"/>
  <c r="U56" i="14"/>
  <c r="M56" i="14"/>
  <c r="AC46" i="14"/>
  <c r="V46" i="14"/>
  <c r="U46" i="14"/>
  <c r="M46" i="14"/>
  <c r="AC36" i="14"/>
  <c r="V36" i="14"/>
  <c r="U36" i="14"/>
  <c r="M36" i="14"/>
  <c r="AF29" i="14"/>
  <c r="AE29" i="14"/>
  <c r="AC29" i="14"/>
  <c r="V29" i="14"/>
  <c r="AD29" i="14" s="1"/>
  <c r="U29" i="14"/>
  <c r="M29" i="14"/>
  <c r="U28" i="14"/>
  <c r="U27" i="14"/>
  <c r="U26" i="14"/>
  <c r="U22" i="14"/>
  <c r="U21" i="14"/>
  <c r="AE20" i="14"/>
  <c r="AC20" i="14"/>
  <c r="V20" i="14"/>
  <c r="U20" i="14"/>
  <c r="M20" i="14"/>
  <c r="AD19" i="14"/>
  <c r="U19" i="14"/>
  <c r="AD18" i="14"/>
  <c r="U18" i="14"/>
  <c r="AD17" i="14"/>
  <c r="U17" i="14"/>
  <c r="AD16" i="14"/>
  <c r="U16" i="14"/>
  <c r="AD15" i="14"/>
  <c r="U15" i="14"/>
  <c r="AD14" i="14"/>
  <c r="U14" i="14"/>
  <c r="AD13" i="14"/>
  <c r="U13" i="14"/>
  <c r="AD12" i="14"/>
  <c r="U12" i="14"/>
  <c r="AF11" i="14"/>
  <c r="AE11" i="14"/>
  <c r="AC11" i="14"/>
  <c r="V11" i="14"/>
  <c r="U11" i="14"/>
  <c r="M11" i="14"/>
  <c r="AC10" i="14"/>
  <c r="X10" i="14"/>
  <c r="U10" i="14"/>
  <c r="Q10" i="14"/>
  <c r="Q258" i="14" s="1"/>
  <c r="P10" i="14"/>
  <c r="P258" i="14" s="1"/>
  <c r="M10" i="14"/>
  <c r="R10" i="14" l="1"/>
  <c r="R258" i="14" s="1"/>
  <c r="AD175" i="14"/>
  <c r="AE10" i="14"/>
  <c r="AD36" i="14"/>
  <c r="AF122" i="14"/>
  <c r="AD191" i="14"/>
  <c r="AD246" i="14"/>
  <c r="AD249" i="14"/>
  <c r="AD46" i="14"/>
  <c r="AD56" i="14"/>
  <c r="AD70" i="14"/>
  <c r="AD11" i="14"/>
  <c r="AD20" i="14"/>
  <c r="AD86" i="14"/>
  <c r="AD104" i="14"/>
  <c r="AD113" i="14"/>
  <c r="AF113" i="14"/>
  <c r="AD122" i="14"/>
  <c r="AD131" i="14"/>
  <c r="AD140" i="14"/>
  <c r="AD148" i="14"/>
  <c r="AD156" i="14"/>
  <c r="AD182" i="14"/>
  <c r="AF182" i="14"/>
  <c r="AF211" i="14"/>
  <c r="AD214" i="14"/>
  <c r="AD220" i="14"/>
  <c r="AD227" i="14"/>
  <c r="AD232" i="14"/>
  <c r="AD239" i="14"/>
  <c r="AD251" i="14"/>
  <c r="AF10" i="14"/>
  <c r="AD10" i="14" l="1"/>
  <c r="V86" i="13"/>
  <c r="V76" i="13"/>
  <c r="V70" i="13"/>
  <c r="V67" i="13"/>
  <c r="V64" i="13"/>
  <c r="V56" i="13"/>
  <c r="V48" i="13"/>
  <c r="AD70" i="13" l="1"/>
  <c r="M48" i="13"/>
  <c r="AD48" i="13" s="1"/>
  <c r="M56" i="13"/>
  <c r="AD56" i="13" s="1"/>
  <c r="M64" i="13"/>
  <c r="AD64" i="13" s="1"/>
  <c r="M67" i="13"/>
  <c r="AD67" i="13" s="1"/>
  <c r="M70" i="13"/>
  <c r="M76" i="13"/>
  <c r="AD76" i="13" s="1"/>
  <c r="M42" i="13"/>
  <c r="AF36" i="13" l="1"/>
  <c r="AE36" i="13"/>
  <c r="U12" i="13"/>
  <c r="U33" i="13"/>
  <c r="U34" i="13"/>
  <c r="U35" i="13"/>
  <c r="U32" i="13"/>
  <c r="V31" i="13"/>
  <c r="M31" i="13"/>
  <c r="AF31" i="13"/>
  <c r="AE31" i="13"/>
  <c r="V26" i="13"/>
  <c r="U28" i="13"/>
  <c r="U29" i="13"/>
  <c r="U30" i="13"/>
  <c r="U27" i="13"/>
  <c r="M26" i="13"/>
  <c r="AF26" i="13"/>
  <c r="AE26" i="13"/>
  <c r="AC26" i="13"/>
  <c r="AF21" i="13"/>
  <c r="AE21" i="13"/>
  <c r="AC11" i="13"/>
  <c r="AC21" i="13"/>
  <c r="AC16" i="13"/>
  <c r="M21" i="13"/>
  <c r="V21" i="13"/>
  <c r="U23" i="13"/>
  <c r="U24" i="13"/>
  <c r="U25" i="13"/>
  <c r="U22" i="13"/>
  <c r="AD31" i="13" l="1"/>
  <c r="AD26" i="13"/>
  <c r="AD21" i="13"/>
  <c r="AE16" i="13"/>
  <c r="AF16" i="13"/>
  <c r="U15" i="13"/>
  <c r="M11" i="13"/>
  <c r="AE86" i="13" l="1"/>
  <c r="V42" i="13"/>
  <c r="V11" i="13"/>
  <c r="AD11" i="13" s="1"/>
  <c r="AC10" i="13" l="1"/>
  <c r="X10" i="13"/>
  <c r="U17" i="13"/>
  <c r="U18" i="13"/>
  <c r="U19" i="13"/>
  <c r="U20" i="13"/>
  <c r="U16" i="13"/>
  <c r="M86" i="13"/>
  <c r="AD86" i="13" s="1"/>
  <c r="V36" i="13"/>
  <c r="V16" i="13"/>
  <c r="U10" i="13"/>
  <c r="R10" i="13"/>
  <c r="Q10" i="13"/>
  <c r="P10" i="13"/>
  <c r="M16" i="13"/>
  <c r="M36" i="13"/>
  <c r="M41" i="13" l="1"/>
  <c r="AD41" i="13" s="1"/>
  <c r="AD36" i="13"/>
  <c r="AD16" i="13"/>
  <c r="AD10" i="13" s="1"/>
  <c r="M10" i="13"/>
  <c r="AF11" i="13"/>
  <c r="AE11" i="13"/>
  <c r="AE10" i="13" s="1"/>
  <c r="AF86" i="13" l="1"/>
  <c r="AC86" i="13"/>
  <c r="U47" i="13"/>
  <c r="U46" i="13"/>
  <c r="U45" i="13"/>
  <c r="U44" i="13"/>
  <c r="U43" i="13"/>
  <c r="AF42" i="13"/>
  <c r="AC42" i="13"/>
  <c r="U42" i="13"/>
  <c r="N41" i="13"/>
  <c r="N89" i="13" s="1"/>
  <c r="U41" i="13"/>
  <c r="R41" i="13"/>
  <c r="AF41" i="13" s="1"/>
  <c r="P41" i="13"/>
  <c r="AC41" i="13"/>
  <c r="U40" i="13"/>
  <c r="U39" i="13"/>
  <c r="U38" i="13"/>
  <c r="U37" i="13"/>
  <c r="U36" i="13"/>
  <c r="U14" i="13"/>
  <c r="U13" i="13"/>
  <c r="AR12" i="13"/>
  <c r="AR11" i="13"/>
  <c r="AS14" i="13" l="1"/>
  <c r="W10" i="13"/>
  <c r="AF10" i="13" s="1"/>
  <c r="AE41" i="13"/>
  <c r="P89" i="13"/>
  <c r="R89" i="13"/>
  <c r="AS36" i="13"/>
  <c r="O89" i="13"/>
</calcChain>
</file>

<file path=xl/comments1.xml><?xml version="1.0" encoding="utf-8"?>
<comments xmlns="http://schemas.openxmlformats.org/spreadsheetml/2006/main">
  <authors>
    <author>Edgar Berruecos</author>
    <author>José Julian Mahecha Gutierrez</author>
  </authors>
  <commentList>
    <comment ref="A6" authorId="0">
      <text>
        <r>
          <rPr>
            <b/>
            <sz val="16"/>
            <color indexed="81"/>
            <rFont val="Tahoma"/>
            <family val="2"/>
          </rPr>
          <t>Información diligenciada por la UDAE</t>
        </r>
      </text>
    </comment>
    <comment ref="AC6" authorId="1">
      <text>
        <r>
          <rPr>
            <b/>
            <sz val="11"/>
            <color indexed="81"/>
            <rFont val="Tahoma"/>
            <family val="2"/>
          </rPr>
          <t>FAVOR NO MODIFICAR CELDAS DESDE LA COLUMNA "W" HASTA LA "AF". CONTIENE FORMULAS PREDETERMINADAS</t>
        </r>
      </text>
    </comment>
    <comment ref="AF86" authorId="0">
      <text>
        <r>
          <rPr>
            <b/>
            <sz val="9"/>
            <color indexed="81"/>
            <rFont val="Tahoma"/>
            <family val="2"/>
          </rPr>
          <t>El Plan Operacional no tiene alcance para valorar los recursos comprometidos con funcionamiento</t>
        </r>
      </text>
    </comment>
  </commentList>
</comments>
</file>

<file path=xl/comments2.xml><?xml version="1.0" encoding="utf-8"?>
<comments xmlns="http://schemas.openxmlformats.org/spreadsheetml/2006/main">
  <authors>
    <author>Edgar Berruecos</author>
    <author>José Julian Mahecha Gutierrez</author>
  </authors>
  <commentList>
    <comment ref="A6" authorId="0">
      <text>
        <r>
          <rPr>
            <b/>
            <sz val="16"/>
            <color indexed="81"/>
            <rFont val="Tahoma"/>
            <family val="2"/>
          </rPr>
          <t>Información diligenciada por la UDAE</t>
        </r>
      </text>
    </comment>
    <comment ref="AC6" authorId="1">
      <text>
        <r>
          <rPr>
            <b/>
            <sz val="11"/>
            <color indexed="81"/>
            <rFont val="Tahoma"/>
            <family val="2"/>
          </rPr>
          <t>FAVOR NO MODIFICAR CELDAS DESDE LA COLUMNA "W" HASTA LA "AF". CONTIENE FORMULAS PREDETERMINADAS</t>
        </r>
      </text>
    </comment>
    <comment ref="AF220" authorId="0">
      <text>
        <r>
          <rPr>
            <b/>
            <sz val="9"/>
            <color indexed="81"/>
            <rFont val="Tahoma"/>
            <family val="2"/>
          </rPr>
          <t>El Plan Operacional no tiene alcance para valorar los recursos comprometidos con funcionamiento</t>
        </r>
      </text>
    </comment>
  </commentList>
</comments>
</file>

<file path=xl/comments3.xml><?xml version="1.0" encoding="utf-8"?>
<comments xmlns="http://schemas.openxmlformats.org/spreadsheetml/2006/main">
  <authors>
    <author>Edgar Berruecos</author>
    <author>José Julian Mahecha Gutierrez</author>
    <author>Alexandra Ortiz</author>
  </authors>
  <commentList>
    <comment ref="A6" authorId="0">
      <text>
        <r>
          <rPr>
            <b/>
            <sz val="16"/>
            <color indexed="81"/>
            <rFont val="Tahoma"/>
            <family val="2"/>
          </rPr>
          <t>Información diligenciada por la UDAE</t>
        </r>
      </text>
    </comment>
    <comment ref="AC6" authorId="1">
      <text>
        <r>
          <rPr>
            <b/>
            <sz val="11"/>
            <color indexed="81"/>
            <rFont val="Tahoma"/>
            <family val="2"/>
          </rPr>
          <t>FAVOR NO MODIFICAR CELDAS DESDE LA COLUMNA "W" HASTA LA "AF". CONTIENE FORMULAS PREDETERMINADAS</t>
        </r>
      </text>
    </comment>
    <comment ref="R10" authorId="2">
      <text>
        <r>
          <rPr>
            <b/>
            <sz val="9"/>
            <color indexed="81"/>
            <rFont val="Tahoma"/>
            <family val="2"/>
          </rPr>
          <t>Alexandra Ortiz:</t>
        </r>
        <r>
          <rPr>
            <sz val="9"/>
            <color indexed="81"/>
            <rFont val="Tahoma"/>
            <family val="2"/>
          </rPr>
          <t xml:space="preserve">
Según Acuerdo PCSJA-10837 fueron $19,298,655,512 los recursos del plan de inversion y SIIF</t>
        </r>
      </text>
    </comment>
    <comment ref="M11" authorId="2">
      <text>
        <r>
          <rPr>
            <b/>
            <sz val="9"/>
            <color indexed="81"/>
            <rFont val="Tahoma"/>
            <family val="2"/>
          </rPr>
          <t>Alexandra Ortiz:</t>
        </r>
        <r>
          <rPr>
            <sz val="9"/>
            <color indexed="81"/>
            <rFont val="Tahoma"/>
            <family val="2"/>
          </rPr>
          <t xml:space="preserve">
Insertar Sumatoria de actividades de proceso operativo
</t>
        </r>
      </text>
    </comment>
    <comment ref="O11" authorId="2">
      <text>
        <r>
          <rPr>
            <b/>
            <sz val="9"/>
            <color indexed="81"/>
            <rFont val="Tahoma"/>
            <family val="2"/>
          </rPr>
          <t xml:space="preserve">Alexandra Ortiz:
</t>
        </r>
        <r>
          <rPr>
            <sz val="9"/>
            <color indexed="81"/>
            <rFont val="Tahoma"/>
            <family val="2"/>
          </rPr>
          <t>Corresponde a servidores judiciales formados , no son 491???</t>
        </r>
      </text>
    </comment>
    <comment ref="V11" authorId="2">
      <text>
        <r>
          <rPr>
            <b/>
            <sz val="9"/>
            <color indexed="81"/>
            <rFont val="Tahoma"/>
            <family val="2"/>
          </rPr>
          <t>Alexandra Ortiz:</t>
        </r>
        <r>
          <rPr>
            <sz val="9"/>
            <color indexed="81"/>
            <rFont val="Tahoma"/>
            <family val="2"/>
          </rPr>
          <t xml:space="preserve">
Aquí va la sumatoria de activdades operativas realizas es FORMULA
</t>
        </r>
      </text>
    </comment>
    <comment ref="V12" authorId="2">
      <text>
        <r>
          <rPr>
            <b/>
            <sz val="9"/>
            <color indexed="81"/>
            <rFont val="Tahoma"/>
            <family val="2"/>
          </rPr>
          <t>Alexandra Ortiz:</t>
        </r>
        <r>
          <rPr>
            <sz val="9"/>
            <color indexed="81"/>
            <rFont val="Tahoma"/>
            <family val="2"/>
          </rPr>
          <t xml:space="preserve">
Definir el numero de actividades realizadas 
</t>
        </r>
      </text>
    </comment>
  </commentList>
</comments>
</file>

<file path=xl/comments4.xml><?xml version="1.0" encoding="utf-8"?>
<comments xmlns="http://schemas.openxmlformats.org/spreadsheetml/2006/main">
  <authors>
    <author>Edgar Berruecos</author>
    <author>Luis Enrique Roberto Boyaca</author>
  </authors>
  <commentList>
    <comment ref="A6" authorId="0">
      <text>
        <r>
          <rPr>
            <b/>
            <sz val="16"/>
            <color indexed="81"/>
            <rFont val="Tahoma"/>
            <family val="2"/>
          </rPr>
          <t>Información diligenciada por la UDAE</t>
        </r>
      </text>
    </comment>
    <comment ref="I18" authorId="1">
      <text>
        <r>
          <rPr>
            <b/>
            <sz val="9"/>
            <color indexed="81"/>
            <rFont val="Tahoma"/>
            <family val="2"/>
          </rPr>
          <t>Incluir actividades del ciclo PHVA. Aquí solo hay del hacer</t>
        </r>
        <r>
          <rPr>
            <sz val="9"/>
            <color indexed="81"/>
            <rFont val="Tahoma"/>
            <family val="2"/>
          </rPr>
          <t xml:space="preserve">
</t>
        </r>
      </text>
    </comment>
  </commentList>
</comments>
</file>

<file path=xl/comments5.xml><?xml version="1.0" encoding="utf-8"?>
<comments xmlns="http://schemas.openxmlformats.org/spreadsheetml/2006/main">
  <authors>
    <author>Edgar Berruecos</author>
    <author>Luis Enrique Roberto Boyaca</author>
  </authors>
  <commentList>
    <comment ref="A6" authorId="0">
      <text>
        <r>
          <rPr>
            <b/>
            <sz val="16"/>
            <color indexed="81"/>
            <rFont val="Tahoma"/>
            <family val="2"/>
          </rPr>
          <t>Información diligenciada por la UDAE</t>
        </r>
      </text>
    </comment>
    <comment ref="I38" authorId="1">
      <text>
        <r>
          <rPr>
            <b/>
            <sz val="9"/>
            <color indexed="81"/>
            <rFont val="Tahoma"/>
            <family val="2"/>
          </rPr>
          <t>Desarrollar de manera más clara el enunciado de esta actividad</t>
        </r>
      </text>
    </comment>
  </commentList>
</comments>
</file>

<file path=xl/comments6.xml><?xml version="1.0" encoding="utf-8"?>
<comments xmlns="http://schemas.openxmlformats.org/spreadsheetml/2006/main">
  <authors>
    <author>Edgar Berruecos</author>
  </authors>
  <commentList>
    <comment ref="A6" authorId="0">
      <text>
        <r>
          <rPr>
            <b/>
            <sz val="16"/>
            <color indexed="81"/>
            <rFont val="Tahoma"/>
            <family val="2"/>
          </rPr>
          <t>Información diligenciada por la UDAE</t>
        </r>
      </text>
    </comment>
  </commentList>
</comments>
</file>

<file path=xl/comments7.xml><?xml version="1.0" encoding="utf-8"?>
<comments xmlns="http://schemas.openxmlformats.org/spreadsheetml/2006/main">
  <authors>
    <author>Edgar Berruecos</author>
  </authors>
  <commentList>
    <comment ref="A6" authorId="0">
      <text>
        <r>
          <rPr>
            <b/>
            <sz val="16"/>
            <color indexed="81"/>
            <rFont val="Tahoma"/>
            <family val="2"/>
          </rPr>
          <t>Información diligenciada por la UDAE</t>
        </r>
      </text>
    </comment>
  </commentList>
</comments>
</file>

<file path=xl/sharedStrings.xml><?xml version="1.0" encoding="utf-8"?>
<sst xmlns="http://schemas.openxmlformats.org/spreadsheetml/2006/main" count="4351" uniqueCount="1069">
  <si>
    <t>Documento</t>
  </si>
  <si>
    <t>Documento técnico</t>
  </si>
  <si>
    <t>1,1,1</t>
  </si>
  <si>
    <t>1,1,2</t>
  </si>
  <si>
    <t>ITEM</t>
  </si>
  <si>
    <t>Informe</t>
  </si>
  <si>
    <t>1,1,3</t>
  </si>
  <si>
    <t>1,1,4</t>
  </si>
  <si>
    <t>2,1,1</t>
  </si>
  <si>
    <t>2,1,2</t>
  </si>
  <si>
    <t>2,1,3</t>
  </si>
  <si>
    <t>2,1,4</t>
  </si>
  <si>
    <t>INFORMACIÓN ESTRATÉGICA</t>
  </si>
  <si>
    <t>ESTRATEGIA TRANSVERSAL PND 2014-2018</t>
  </si>
  <si>
    <t>ESTRATEGIAS PSDRJ 2015 - 2018</t>
  </si>
  <si>
    <t>PROGRAMAS</t>
  </si>
  <si>
    <t>RESPONSABLE</t>
  </si>
  <si>
    <t>Anual</t>
  </si>
  <si>
    <t>Trimestral</t>
  </si>
  <si>
    <t>Plazo (semanas)</t>
  </si>
  <si>
    <t>Socializar, divulgar y ampliar el Sistema de Gestión de Calidad a todas las dependencias y Corporaciones Nacionales de la Rama Judicial</t>
  </si>
  <si>
    <t>Seguridad, Justicia y Democracia para la construcción de la Paz</t>
  </si>
  <si>
    <t>Administración de Justicia</t>
  </si>
  <si>
    <t>DETALLE ACTIVIDAD</t>
  </si>
  <si>
    <t>ACTIVIDADES EJECUTADAS EN LA VIGENCIA</t>
  </si>
  <si>
    <t>POLITICA</t>
  </si>
  <si>
    <t>SUB PROGRAMAS</t>
  </si>
  <si>
    <t>-</t>
  </si>
  <si>
    <t>M2 de Infraestructura Física Adquirida</t>
  </si>
  <si>
    <t>Administración, atención, control y organización institucional para la administración del Estado.</t>
  </si>
  <si>
    <t>DEMÁS ACTIVIDADES</t>
  </si>
  <si>
    <t>ACTIVIDADES INVERSIÓN</t>
  </si>
  <si>
    <t>Mensual</t>
  </si>
  <si>
    <t>Semestral</t>
  </si>
  <si>
    <t>Periodicidad</t>
  </si>
  <si>
    <t>Q Reportes</t>
  </si>
  <si>
    <t>Periodo transcurridos</t>
  </si>
  <si>
    <t>Dias periodo</t>
  </si>
  <si>
    <t xml:space="preserve">Periodicidad </t>
  </si>
  <si>
    <t>2,1,5</t>
  </si>
  <si>
    <t>1,1,5</t>
  </si>
  <si>
    <t>PLANEACIÓN OPERATIVA DE ACTIVIDADES A EJECUTAR</t>
  </si>
  <si>
    <t>Avance de actividades programadas</t>
  </si>
  <si>
    <t>ESTADO DE AVANCE E INDICADORES DE CUMPLIMIENTO DEL PLAN</t>
  </si>
  <si>
    <t>COLOR</t>
  </si>
  <si>
    <t>% AVANCE</t>
  </si>
  <si>
    <t>SITUACIÓN</t>
  </si>
  <si>
    <t>Rojo</t>
  </si>
  <si>
    <t>Menor  al 40%</t>
  </si>
  <si>
    <t>Crítica</t>
  </si>
  <si>
    <t>Amarillo</t>
  </si>
  <si>
    <t>Regular</t>
  </si>
  <si>
    <t>Entre 40 y 70%</t>
  </si>
  <si>
    <t>2,2,1</t>
  </si>
  <si>
    <t>2,2,2</t>
  </si>
  <si>
    <t>2,2,3</t>
  </si>
  <si>
    <t>2,2,4</t>
  </si>
  <si>
    <t>2,2,5</t>
  </si>
  <si>
    <t>2,2,7</t>
  </si>
  <si>
    <t>CONSOLIDADO ACTIVIDADES PLAN OPERATIVO</t>
  </si>
  <si>
    <t xml:space="preserve"> </t>
  </si>
  <si>
    <t>4067 de 2007</t>
  </si>
  <si>
    <t>Acuerdo Funciones / numerales</t>
  </si>
  <si>
    <t xml:space="preserve">Cantidad actividades proceso operativo </t>
  </si>
  <si>
    <t xml:space="preserve">Cantidad entregables contratados 
</t>
  </si>
  <si>
    <t>Cantidad de actividades ejecutadas</t>
  </si>
  <si>
    <t>Recursos  aprobados por CSJ - Plan inversion 2017 
(pesos)</t>
  </si>
  <si>
    <t>Vigencias futuras aprobadas CSJ     (pesos)</t>
  </si>
  <si>
    <t>Recursos  vigentes apropiados segun SIIF</t>
  </si>
  <si>
    <t>Fecha inicio actividad</t>
  </si>
  <si>
    <t>Fecha término actividad</t>
  </si>
  <si>
    <t>Recursos comprometidos en la vigencia 
(pesos)</t>
  </si>
  <si>
    <t>Recursos comprometidos por vigencias futuras
(pesos)</t>
  </si>
  <si>
    <t>1.2</t>
  </si>
  <si>
    <t>1.2.1</t>
  </si>
  <si>
    <t>1.2.2</t>
  </si>
  <si>
    <t>1.2.3</t>
  </si>
  <si>
    <t>1.2.4</t>
  </si>
  <si>
    <t>1.3.1</t>
  </si>
  <si>
    <t>1.3.2</t>
  </si>
  <si>
    <t>1.3.3</t>
  </si>
  <si>
    <t>1.3.4</t>
  </si>
  <si>
    <t>1.3.5</t>
  </si>
  <si>
    <t>Unidad de medida de la Actividad o inversión programada</t>
  </si>
  <si>
    <t>N/A</t>
  </si>
  <si>
    <t>PROYECTO DE INVERSION</t>
  </si>
  <si>
    <r>
      <rPr>
        <b/>
        <sz val="9"/>
        <rFont val="Arial"/>
        <family val="2"/>
      </rPr>
      <t xml:space="preserve">Avance (%) proceso operativo </t>
    </r>
    <r>
      <rPr>
        <b/>
        <sz val="10"/>
        <rFont val="Arial"/>
        <family val="2"/>
      </rPr>
      <t xml:space="preserve">  </t>
    </r>
    <r>
      <rPr>
        <b/>
        <sz val="10"/>
        <color theme="5"/>
        <rFont val="Arial"/>
        <family val="2"/>
      </rPr>
      <t>(FORMULA)</t>
    </r>
  </si>
  <si>
    <r>
      <t xml:space="preserve">Avance % meta física 
</t>
    </r>
    <r>
      <rPr>
        <b/>
        <sz val="9"/>
        <color theme="5"/>
        <rFont val="Arial"/>
        <family val="2"/>
      </rPr>
      <t>(FORMULA)</t>
    </r>
  </si>
  <si>
    <r>
      <t xml:space="preserve">Ejecución % presupuesto </t>
    </r>
    <r>
      <rPr>
        <b/>
        <sz val="9"/>
        <color theme="5"/>
        <rFont val="Arial"/>
        <family val="2"/>
      </rPr>
      <t>(FORMULA)</t>
    </r>
  </si>
  <si>
    <r>
      <t xml:space="preserve">Cantidad de entragables pendientes por contratar </t>
    </r>
    <r>
      <rPr>
        <b/>
        <sz val="10"/>
        <color theme="5"/>
        <rFont val="Arial"/>
        <family val="2"/>
      </rPr>
      <t>(FORMULA)</t>
    </r>
  </si>
  <si>
    <t>1.1</t>
  </si>
  <si>
    <t>1.1.1</t>
  </si>
  <si>
    <t>1.1.2</t>
  </si>
  <si>
    <t>1.1.3</t>
  </si>
  <si>
    <t>1.1.4</t>
  </si>
  <si>
    <t>Modalidad y Numero del contrato (Inversion)</t>
  </si>
  <si>
    <t>Fecha de incio</t>
  </si>
  <si>
    <t xml:space="preserve">Fecha Fin </t>
  </si>
  <si>
    <t xml:space="preserve">Plazo del contrato </t>
  </si>
  <si>
    <t>DESCRIPCION   SOBRE    LIMITACIONES, DIFICULTADES   Y                                     LOGROS OBTENIDOS</t>
  </si>
  <si>
    <t xml:space="preserve">OBJETIVOS DE CALIDAD </t>
  </si>
  <si>
    <t xml:space="preserve">Cantidad entregables programados </t>
  </si>
  <si>
    <t>Realizar las auditorías externas de recertificación y ampliación en las normas ISO 9001 - 2015; ISO 14001:2015 y NTCGP1000:2009</t>
  </si>
  <si>
    <t>Planeación de la Inversión</t>
  </si>
  <si>
    <t>Art. 4, num. 4</t>
  </si>
  <si>
    <t>Elaboración y presentación de las propuestas del Plan de Inversiones de la Unidad de Desarrollo y Análisis Estadístico.</t>
  </si>
  <si>
    <t>Apoyo Técnico en etapa precontractual</t>
  </si>
  <si>
    <t>Art. 4, num. 7, 8, 9, y 10</t>
  </si>
  <si>
    <t>Seguimiento a la ejecución contractual</t>
  </si>
  <si>
    <t>Art. 4, num. 7, 8 y 16</t>
  </si>
  <si>
    <t>Matriz de seguimiento</t>
  </si>
  <si>
    <t>1.5</t>
  </si>
  <si>
    <t>1.6</t>
  </si>
  <si>
    <t>Norma técnica de gestión para la rama judicial y guía técnica para implementación</t>
  </si>
  <si>
    <t>PCSJA17-10655</t>
  </si>
  <si>
    <t>Contratación directa  - Contrato 058 de 2017</t>
  </si>
  <si>
    <t xml:space="preserve">Contratación directa - Contratos Nos. 102, 103, 104 y 105 de 2017 </t>
  </si>
  <si>
    <r>
      <t xml:space="preserve"> </t>
    </r>
    <r>
      <rPr>
        <sz val="10"/>
        <rFont val="Arial"/>
        <family val="2"/>
      </rPr>
      <t>Con la construcción de la Norma Técnica de Gestión para la Rama Judicial y la Guía Técnica, se avanza en la implementación de buenas prácticas, el fortalecimiento del control, la adopción de políticas asociadas a la mitigación de los impactos ambientales y el mejoramiento continuo de la organización, en cumplimiento de los previsto en la Política de Calidad de la Justicia.</t>
    </r>
  </si>
  <si>
    <t>Elaborar Herramientas que provean de Insumos  para la formulación y elaboración del Plan Sectorial de Desarrollo 2019-2022</t>
  </si>
  <si>
    <t>Validación de la estructura y planta de cargos de los despachos judiciales y dependencias administrativas de algunos distritos judiciales</t>
  </si>
  <si>
    <t xml:space="preserve"> Elaboración de  la Norma Técnica de Gestión para la Rama Judicial - Guia </t>
  </si>
  <si>
    <t>Informe con resultado de encuesta</t>
  </si>
  <si>
    <t>Distritos Judicales con Planta de Cargos Actualizada</t>
  </si>
  <si>
    <t xml:space="preserve">Contratación directa - Contratos No 106 de 2017 </t>
  </si>
  <si>
    <t xml:space="preserve">Se logró la Validación de la estructura y planta de cargos de los despachos judiciales y dependencias administrativas de los Distritos Judiciales de Bogota - Cundinamarca                                                                    Manizales - Caldas                                                                      Valledupar - Cesar                                                                          Monteria - Cordoba                                                                          Riohacha - Guajira                                                                              Santa Marta - Magdalena                                                                   Armenia - Quindio                                                                              Pereira - Risaralda                                                                           Sincelejo - Sucre </t>
  </si>
  <si>
    <t xml:space="preserve">Dependencias certificadas </t>
  </si>
  <si>
    <t xml:space="preserve">Contratación directa - Contratos No 056 de 2017 </t>
  </si>
  <si>
    <t>Se obtuvo la Certificación Ambiental en cumplimiento de la Norma de Gestión Ambiental ISO 14001:2015 otorgada por el  Instituto Colombiano de Normas Técnicas y Certificación – ICONTEC, mediante certificado SA-CER551-308 del 25/08/2017.
Se obtuvo la recertificación de la Norma de Gestión de Calidad ISO 9001:2015 para todos los procesos  de las dependencias administrativas en el nivel central y seccional y en las dependencias judiciales de Juzgados Tribunales y en altas cortes (Sala Civil Corte Suprema de Justicia y Sección 5ª Consejo de Estado).</t>
  </si>
  <si>
    <t xml:space="preserve">Capacitación en Sistemas de Gestión Integrados HSEQ con énfasis en Salud y Seguridad en el Trabajo y Gestión Ambiental </t>
  </si>
  <si>
    <t xml:space="preserve">Servidores judiciales certificados como auditores </t>
  </si>
  <si>
    <t xml:space="preserve">Contratación directa - Contratos No 165 de 2017 </t>
  </si>
  <si>
    <t>PCSJA17-10650 del 9 de Marzo de 2017</t>
  </si>
  <si>
    <t>Actualizar los formatos base de registro de estadística SIERJU atendiendo cambios normativos en cada jurisdicción, especialidad y nivel de competencia</t>
  </si>
  <si>
    <t>Formularios ajustados, diagramados, probados y puestos en producción</t>
  </si>
  <si>
    <t xml:space="preserve">Se actualizó los formatos base de registro de estadística SIERJU atendiendo cambios normativos en cada jurisdicción, especialidad y nivel de competencia” con el fin de validar la concordancia de la información relativa a los inventarios reportados en el Sistema de Información Estadística de la Rama Judicial, versus los procesos que efectivamente se encuentren en los despachos; siendo la verificación un medio para asegurar que todos los reportes estadísticos tengan los niveles de calidad requeridos.
</t>
  </si>
  <si>
    <t xml:space="preserve">REDISEÑOS ORGANIZACIONALES </t>
  </si>
  <si>
    <t xml:space="preserve">Se obtuvo la certificación de 350 servidores judiciales </t>
  </si>
  <si>
    <t xml:space="preserve">Implementación de un sistema de gestión integrado del Consejo Superior de la Judicatura a Nivel Nacional </t>
  </si>
  <si>
    <t xml:space="preserve">COORDINACION DE CALIDAD </t>
  </si>
  <si>
    <t xml:space="preserve">CALIDAD DE LA JUSTICIA </t>
  </si>
  <si>
    <t xml:space="preserve">Gestión optima de la Rama Judicial </t>
  </si>
  <si>
    <t xml:space="preserve">Elaboración de Estudios e Investigaciones Socio Jurídicas a nivel Nacional </t>
  </si>
  <si>
    <t xml:space="preserve">Adecuación de oferta de despachos judiciales y dependencias de apoyo a la gestión </t>
  </si>
  <si>
    <t xml:space="preserve">Adecuación institucional </t>
  </si>
  <si>
    <t xml:space="preserve">Aplicación de un sistema de información estadístico </t>
  </si>
  <si>
    <t>Planear y consolidar la elaboración del Iinforme Anual al Congreso de la República</t>
  </si>
  <si>
    <t>Elaboración de contenidos</t>
  </si>
  <si>
    <t>Numeral 1, Art. 4</t>
  </si>
  <si>
    <t>Consolidación del informe</t>
  </si>
  <si>
    <t>Validación y aprobación</t>
  </si>
  <si>
    <t>Entrega del informe al Congreso de la República</t>
  </si>
  <si>
    <t>Planear  la elaboración del siguiente informe</t>
  </si>
  <si>
    <t>Documento Definitivo</t>
  </si>
  <si>
    <t>Documento Técnico</t>
  </si>
  <si>
    <t>2.2</t>
  </si>
  <si>
    <t>Autoevaluación de gestión y resultados del Plan de Acción del PSD vigente</t>
  </si>
  <si>
    <t xml:space="preserve">4067 de 2007 </t>
  </si>
  <si>
    <t>2.2.1</t>
  </si>
  <si>
    <t>Presentación del  Informe de resultado de las evaluaciones de la anterior vigencia, para aprobación del CSJ.</t>
  </si>
  <si>
    <t>Num. 6 Art. 4 GGE y num. 5 y 16, art. 4 DEEF</t>
  </si>
  <si>
    <t>2.2.2</t>
  </si>
  <si>
    <t>Actualización del Plan de Acción, con asignaciones presupuestales de inversión.</t>
  </si>
  <si>
    <t>2.2.3</t>
  </si>
  <si>
    <t>Definición y/o actualización de la Metodología de Seguimiento y Evaluación del Plan de Acción.</t>
  </si>
  <si>
    <t>2.2.4</t>
  </si>
  <si>
    <t>Elaboración del Informe de resultado de las evaluaciones del primer semestre de cada anualidad</t>
  </si>
  <si>
    <t>2.2.5</t>
  </si>
  <si>
    <t>Presentación del  Informe de resultado de las evaluaciones del primer semestre de cada anualidad, para aprobación del Consejo Superior de la Judicatura</t>
  </si>
  <si>
    <t>2.2.6</t>
  </si>
  <si>
    <t xml:space="preserve">Elaboración del Informe de seguimiento y evaluación del 2o. Semestre, incluyendo la evaluación final de cada anualidad </t>
  </si>
  <si>
    <t>2.2.7</t>
  </si>
  <si>
    <t>Presentación del  Informe de resultado de las evaluaciones del año, para aprobación del Consejo Superior de la Judicatura</t>
  </si>
  <si>
    <t>2.3</t>
  </si>
  <si>
    <t>Autoevaluación de gestión y resultados del Plan Operativo Institucional</t>
  </si>
  <si>
    <t>2.3.1</t>
  </si>
  <si>
    <t>Actualizar el Plan Operativo con las actividades de las Unidades y dependencias del CSJ y de la DEAJ, establecidas en los diferentes Acuerdos.</t>
  </si>
  <si>
    <t>Num. 5 y 10 Art. 4 GGE; num 5 y 16, art 4 DEEF</t>
  </si>
  <si>
    <t>2.3.2</t>
  </si>
  <si>
    <t>Definir y/o actualizar la metodología de seguimiento y evaluación del Plan Operativo</t>
  </si>
  <si>
    <t>2.3.3</t>
  </si>
  <si>
    <t>Presentar el Informe de seguimiento y evaluación del Plan Operativo, correspondiente a cada trimestre del año.</t>
  </si>
  <si>
    <t>2.3.4</t>
  </si>
  <si>
    <t>Revisar, analizar, editar y consolidar, el Informe de seguimiento y evaluación del primer semestre de la anualidad..</t>
  </si>
  <si>
    <t>2.3.5</t>
  </si>
  <si>
    <t>Presentar para aprobación del CSJ el Informe integral de seguimiento y evaluación institucional de los Planes de Acción y Operativo, 1er semestre del año.</t>
  </si>
  <si>
    <t>2.3.6</t>
  </si>
  <si>
    <t>Revisar, analizar, editar y consolidar, el Informe integral de seguimiento y evaluación acumulada del año, del Plan Sectorial de Desarrollo de la Rama Judicial.</t>
  </si>
  <si>
    <t>2.3.7</t>
  </si>
  <si>
    <t>Presentar para aprobación del CSJ el Informe integral de seguimiento y evaluación acumulada deL año, del Plan Sectorial de Desarrollo de la Rama Judicial.</t>
  </si>
  <si>
    <t>2.4</t>
  </si>
  <si>
    <t>Plan de mejoramiento de la Contraloría - UDAE.</t>
  </si>
  <si>
    <t>2.4.1</t>
  </si>
  <si>
    <t>Seguimiento a las acciones de mejora acordadas en el Plan de mejoramiento vigente.</t>
  </si>
  <si>
    <t>Num. 10 Art. 4</t>
  </si>
  <si>
    <t>2.4.2</t>
  </si>
  <si>
    <t>Presentación del informe de seguimiento.</t>
  </si>
  <si>
    <t>2.5</t>
  </si>
  <si>
    <t>Rendición de cuentas UDAE - Contraloría G.R.</t>
  </si>
  <si>
    <t>2.5.1</t>
  </si>
  <si>
    <t>Diligenciamiento del formato de Rendición de cuentas de la vigencia anterior</t>
  </si>
  <si>
    <t>Num. 10, Art. 4, pag. 8</t>
  </si>
  <si>
    <t>Formato</t>
  </si>
  <si>
    <t>2.5.2</t>
  </si>
  <si>
    <t>Presentación del informe de rendición de cuentas de la vigencia anterior</t>
  </si>
  <si>
    <t>2.6</t>
  </si>
  <si>
    <t>Actualización y seguimiento de Proyectos de Inversión  UDAE en los sistemas SUIFP y SPI.</t>
  </si>
  <si>
    <t>2.6.1</t>
  </si>
  <si>
    <t>Ajuste de la ficha al decreto de liquidación de presupuesto de la vigencia en curso sistema SUIFP</t>
  </si>
  <si>
    <t>Num. 4, 5, 6, 13 y 17, art. 4</t>
  </si>
  <si>
    <t>2.6.2</t>
  </si>
  <si>
    <t>Actualización de la ficha para solicitud de presupuesto de la siguiente vigencia, sistema SUIFP</t>
  </si>
  <si>
    <t>2.6.3</t>
  </si>
  <si>
    <t>Actualización de la ficha de inversión para ajustar al Marco de Gesto de Mediano Plazo, sistema SUIFP</t>
  </si>
  <si>
    <t>2.6.4</t>
  </si>
  <si>
    <t>Priorización estratégica de la Inversión para  la siguiente vigencia.</t>
  </si>
  <si>
    <t>2.6.5</t>
  </si>
  <si>
    <t>Registro y actualización del avance de proyectos de inversión en el SPI</t>
  </si>
  <si>
    <t xml:space="preserve">Mensual </t>
  </si>
  <si>
    <t>2.7</t>
  </si>
  <si>
    <t>Formulación del Plan Sectorial de Desarrollo de la Rama Judicial.</t>
  </si>
  <si>
    <t>2.7.1</t>
  </si>
  <si>
    <t>Planeación de la formulación</t>
  </si>
  <si>
    <t>Num. 2 y 7, art. 4 GGE; num. 1, 2, 5, 11, 14, 16 y 17, art 4 DEEF</t>
  </si>
  <si>
    <t>2.7.2</t>
  </si>
  <si>
    <t>Evaluación del plan sectorial 2015 - 2018 y diagnóstico base para el nuevo Plan</t>
  </si>
  <si>
    <t>2.7.3</t>
  </si>
  <si>
    <t>Formulación del Plan primera Versión</t>
  </si>
  <si>
    <t>2.7.4</t>
  </si>
  <si>
    <t>Formulación del Plan Segunda Versión</t>
  </si>
  <si>
    <t>2.7.5</t>
  </si>
  <si>
    <t>Socialización</t>
  </si>
  <si>
    <t>2.7.6</t>
  </si>
  <si>
    <t>Actualización documento de formulación del PSD 2019 - 2022</t>
  </si>
  <si>
    <t>2,6,7</t>
  </si>
  <si>
    <t>Entrega y presentación del PSD aprobado al DNP</t>
  </si>
  <si>
    <t>2.7.7</t>
  </si>
  <si>
    <t>Formulación y Registro en el Banco de Programas y Proyectos de Inversión</t>
  </si>
  <si>
    <t>2.7.8</t>
  </si>
  <si>
    <t>Publicación del Plan Sectorial de Desarrollo 2019 - 2022</t>
  </si>
  <si>
    <t>2.8</t>
  </si>
  <si>
    <t>Formulación del Anteproyecto de Presupuesto de la siguiente vigencia</t>
  </si>
  <si>
    <t>2.8.1</t>
  </si>
  <si>
    <t>Análisis del instructivo de anteproyecto de presupuesto y elaboración de la propuesta</t>
  </si>
  <si>
    <t>Num. 3, art. 4</t>
  </si>
  <si>
    <t>2.8.2</t>
  </si>
  <si>
    <t>Envío de la propuesta de anteproyecto de presupuesto de la Unidad de Desarrollo y Análisis Estadístico</t>
  </si>
  <si>
    <t>Matriz</t>
  </si>
  <si>
    <t>Instructivo</t>
  </si>
  <si>
    <t>Instructivos</t>
  </si>
  <si>
    <t>Ficha Actualizada</t>
  </si>
  <si>
    <t>Documento con diagnóstico</t>
  </si>
  <si>
    <t>Documento primera versión</t>
  </si>
  <si>
    <t>Documento con oportunidades de mejora</t>
  </si>
  <si>
    <t>Documento con resultados socialización</t>
  </si>
  <si>
    <t>Documento Aprobado</t>
  </si>
  <si>
    <t>Proyectos formulados y registrados</t>
  </si>
  <si>
    <t>Ejemplares</t>
  </si>
  <si>
    <t>Recursos  aprobados por CSJ - Plan inversión 2017 
(pesos)</t>
  </si>
  <si>
    <t>Recursos  vigentes apropiados según SIIF</t>
  </si>
  <si>
    <t>Modalidad y Numero del contrato (Inversión)</t>
  </si>
  <si>
    <r>
      <t xml:space="preserve">Cantidad de entregables pendientes por contratar </t>
    </r>
    <r>
      <rPr>
        <b/>
        <sz val="10"/>
        <color theme="5"/>
        <rFont val="Arial"/>
        <family val="2"/>
      </rPr>
      <t>(FORMULA)</t>
    </r>
  </si>
  <si>
    <t>Fecha de inicio</t>
  </si>
  <si>
    <t xml:space="preserve">INFRAESTRUCTURA JUDICIAL </t>
  </si>
  <si>
    <t xml:space="preserve">Adquirir, construir, y adecuar la infraestructura física  al servicio de la Rama Judicial </t>
  </si>
  <si>
    <t>Seguridad, justicia y democracia para la construcción de la paz</t>
  </si>
  <si>
    <t xml:space="preserve">Construcción de infraestructura propia del sector </t>
  </si>
  <si>
    <t xml:space="preserve">Administración de Justicia </t>
  </si>
  <si>
    <t>Construcción y Dotación Sedes Despachos Judiciales para Ciudades Intermedias y Cabeceras de Circuito a Nivel Nacional</t>
  </si>
  <si>
    <t>UNIDAD DE INFRAESTRUCTURA FÍSICA</t>
  </si>
  <si>
    <t>Realizar la terminación de la construcción del Palacio de Justicia de Zipaquirá - Cundinamarca</t>
  </si>
  <si>
    <t>PSAA12-9719 de 2012 artículo 11</t>
  </si>
  <si>
    <t>M2 OBRA TERMINADA</t>
  </si>
  <si>
    <t>Contrato de Obra 134 de 2017
Contrato de Interventoría 142 de 2017</t>
  </si>
  <si>
    <t>Los Tiempos mínimos que duran los procesos de contratación inciden  en el cumplimiento de los cronogramas de actividades establecidos  para cada  contrato</t>
  </si>
  <si>
    <t>Elaborar el Marco Lógico</t>
  </si>
  <si>
    <t>Presentar el plan de inversiones para aprobación al CSJ</t>
  </si>
  <si>
    <t>Obtener el sustento de aprobación del Plan de Inversiones</t>
  </si>
  <si>
    <t>Acto Administrativo Acuerdo</t>
  </si>
  <si>
    <t xml:space="preserve">Realizar el trámite Traslado Presupuestal  ante el DNP </t>
  </si>
  <si>
    <t>Documento  concepto favorable emitido por DNP</t>
  </si>
  <si>
    <t>Realizar el trámite Traslado Presupuestal Ministerio de Hacienda</t>
  </si>
  <si>
    <t>Documento  concepto favorable emitido por MHCP</t>
  </si>
  <si>
    <t>1,1,6</t>
  </si>
  <si>
    <t>Elaborar estudios previos
Estudio de Mercado
Análisis de Sector
Matriz de Riesgos
Formato de Estudio previo</t>
  </si>
  <si>
    <t>Por proceso de contratación</t>
  </si>
  <si>
    <t>1,1,7</t>
  </si>
  <si>
    <t>Soportar técnicamente a la Unidad Administrativa de la DEAJ para la elaboración de los Pre pliegos y  Pliegos de condiciones</t>
  </si>
  <si>
    <t xml:space="preserve">Documentos </t>
  </si>
  <si>
    <t>1,1,8</t>
  </si>
  <si>
    <t>Realizar la supervisión técnica del contrato de interventoría</t>
  </si>
  <si>
    <t>Documentos de Informe</t>
  </si>
  <si>
    <t>Adelantar el proceso de contratación para  Construir, Suministrar e instalar equipos especiales e interventoría técnica  de la  sede despachos judiciales de  Buga.</t>
  </si>
  <si>
    <t>M2 OBRA NEGRA CONSTRUIDA</t>
  </si>
  <si>
    <t>Esta actividad no se ejecutó porque los recursos para la construcción de la sede fueron aprobados en julio 19  de 2017, el acuerdo de aprobación PCSJA17-10747 salido con fecha agosto 22, se evalúo la posibilidad de ejecución y el riesgo de incumplimiento por el contratista era alto, así que la  Dirección de la Unidad consideró conveniente aplazar al contratación para el año 2018</t>
  </si>
  <si>
    <t xml:space="preserve">Realizar el trámite  de aprobación de vigencias futuras  ante el DNP </t>
  </si>
  <si>
    <t>Documento Concepto Favorable</t>
  </si>
  <si>
    <t>1.2.5</t>
  </si>
  <si>
    <t>Realizar el trámite de vigencia futuras ante  Ministerio de Hacienda</t>
  </si>
  <si>
    <t>1.2.6</t>
  </si>
  <si>
    <t>1.2.7</t>
  </si>
  <si>
    <t>1.2.8</t>
  </si>
  <si>
    <t>Contratar la consultoría técnica para la elaboración de los estudios técnicos, diseños  y trámite de la licencia de construcción  para la sede  Despachos Judiciales de el Guamo - Tolima</t>
  </si>
  <si>
    <t>ESTUDIOS</t>
  </si>
  <si>
    <t>Contrato de Consultoría 158 de 2017
Contrato de Interventoría 169 de 2017</t>
  </si>
  <si>
    <t>1,3,1</t>
  </si>
  <si>
    <t>1,3,2</t>
  </si>
  <si>
    <t>1,3,3</t>
  </si>
  <si>
    <t>1,3,4</t>
  </si>
  <si>
    <t>1,3,5</t>
  </si>
  <si>
    <t>1,3,6</t>
  </si>
  <si>
    <t>Contratar la consultoría técnica para la elaboración de los estudios técnicos, diseños  y trámite de la licencia de construcción  para la sede  Despachos Judiciales de Sogamoso - Boyacá</t>
  </si>
  <si>
    <t>Esta actividad no se ejecutó porque el  tramite de donación no alcanzó a concluir antes del mes de septiembre de 2017</t>
  </si>
  <si>
    <t>1,4,1</t>
  </si>
  <si>
    <t xml:space="preserve">Solicitar a la Dirección Seccional de Tunja - Boyacá, la relación de ofertas de lotes para seleccionar un predio en el cual se pueda adelantar la construcción de una nueva  sede para los despachos judiciales de Sogamoso. 
</t>
  </si>
  <si>
    <t>1,4,2</t>
  </si>
  <si>
    <t>Realizar el estudio de títulos y términos de referencia para trámite de Donación</t>
  </si>
  <si>
    <t>1,4,3</t>
  </si>
  <si>
    <t>Elaborar el concepto técnico</t>
  </si>
  <si>
    <t>1,4,4</t>
  </si>
  <si>
    <t>1,4,5</t>
  </si>
  <si>
    <t>1,4,6</t>
  </si>
  <si>
    <t>1,4,7</t>
  </si>
  <si>
    <t>Elaborar estudios previos 
Análisis de sector
Estudio de Mercado
Matriz de Riesgos
Formato de estudios Previos</t>
  </si>
  <si>
    <t>1,4,8</t>
  </si>
  <si>
    <t>1,4,9</t>
  </si>
  <si>
    <t>Documento de Informes</t>
  </si>
  <si>
    <t>Contratar la consultoría técnica para la elaboración de los estudios técnicos, diseños  y trámite de la licencia de Construcción para la sede  Despachos Judiciales de Itagüí - Antioquia</t>
  </si>
  <si>
    <t>1,5,1</t>
  </si>
  <si>
    <t xml:space="preserve">Solicitar a la Dirección Seccional de Medellín - Antioquia la relación de ofertas de lotes para seleccionar un predio en el cual se pueda adelantar la construcción de una nueva  sede para los despachos judiciales de Itagüí
</t>
  </si>
  <si>
    <t>1,5,2</t>
  </si>
  <si>
    <t>1,5,3</t>
  </si>
  <si>
    <t>1,5,4</t>
  </si>
  <si>
    <t>1,5,5</t>
  </si>
  <si>
    <t>1,5,6</t>
  </si>
  <si>
    <t>1,5,7</t>
  </si>
  <si>
    <t>1,5,8</t>
  </si>
  <si>
    <t>1,5,9</t>
  </si>
  <si>
    <t>Contratar la consultoría técnica para la elaboración de los estudios técnicos, diseños  y trámite de la licencia de Construcción para la sede  Despachos Judiciales de  Puerto Carreño Vichada</t>
  </si>
  <si>
    <t>Contrato de Consultoría  160 de 2017</t>
  </si>
  <si>
    <t>11/12/20017</t>
  </si>
  <si>
    <t>1,6,1</t>
  </si>
  <si>
    <t>1,6.2</t>
  </si>
  <si>
    <t>1,6,3</t>
  </si>
  <si>
    <t>1,6.4</t>
  </si>
  <si>
    <t>1,6,5</t>
  </si>
  <si>
    <t>1,6.6</t>
  </si>
  <si>
    <t>Contratar la consultoría técnica para la elaboración de los estudios técnicos, diseños  y trámite de la licencia de Construcción para la sede  Despachos Judiciales de  Los Patios Norte de Santander</t>
  </si>
  <si>
    <t>Contrato de Consultoría N° 194 de 2017</t>
  </si>
  <si>
    <t>1,7,1</t>
  </si>
  <si>
    <t>1,7.2</t>
  </si>
  <si>
    <t>1,7,3</t>
  </si>
  <si>
    <t>1,7,4</t>
  </si>
  <si>
    <t>1,7,5</t>
  </si>
  <si>
    <t>1,7.6</t>
  </si>
  <si>
    <t>Contratar la consultoría técnica para la elaboración de los estudios técnicos, diseños  y trámite de la licencia de Construcción para la sede  Despachos Judiciales de Belén de los Andaquies</t>
  </si>
  <si>
    <t>Contrato de Consultoría174 de 2017</t>
  </si>
  <si>
    <t>1,8,1</t>
  </si>
  <si>
    <t>1,8.2</t>
  </si>
  <si>
    <t>1,8,3</t>
  </si>
  <si>
    <t>1,8,4</t>
  </si>
  <si>
    <t>1,8,5</t>
  </si>
  <si>
    <t>1,8.6</t>
  </si>
  <si>
    <t>Construcción, Adquisición, Adecuación y Dotación Sedes y Salas de Audiencias para la Implementación del Sistema Oral a Nivel Nacional</t>
  </si>
  <si>
    <t>Adelantar  los proceso de contratación para ejecutar obras civiles, adecuaciones y dotaciones  para  salas de audiencias, despachos y centros de servicios en la zona 1</t>
  </si>
  <si>
    <t>SALAS, DESPACHOS Y CENTROS DE SERVICIOS</t>
  </si>
  <si>
    <t>Contrato  obra  146 de 2015 Adición
Contrato de Interventoría 147 de 2015 adición 
Contrato de Obra 115 de 2017
Contrato de Interventoría 127 de 2017</t>
  </si>
  <si>
    <t xml:space="preserve">Con la totalidad de los recursos contratados se proyecta construir y/o adecuar y/o dotar con mobiliario:
- 35 despachos
- 46 salas de audiencias
- 64 salas para juzgados promiscuos municipales
- 1 Centro de servicios
- 63 puestos de trabajo Principalmente para  la sede de los  despachos judiciales del el Poblado 
</t>
  </si>
  <si>
    <t>1,9,1</t>
  </si>
  <si>
    <t>1,9,2</t>
  </si>
  <si>
    <t>1,9,3</t>
  </si>
  <si>
    <t>1,9,4</t>
  </si>
  <si>
    <t>1,9,5</t>
  </si>
  <si>
    <t>1,9,6</t>
  </si>
  <si>
    <t>1,9,7</t>
  </si>
  <si>
    <t>1,9,8</t>
  </si>
  <si>
    <t>Adelantar  los proceso de contratación para ejecutar obras civiles, adecuaciones y dotaciones  para  salas de audiencias, despachos y centros de servicios en la zona 2
 Cundinamarca y Bogotá</t>
  </si>
  <si>
    <t>Contrato de Obra 89 de 2017
Contrato de Interventoría 99 de 2017</t>
  </si>
  <si>
    <t xml:space="preserve">Se proyecta construir y/o adecuar y/o dotar con mobiliario :
- 21  despachos
-  50 salas de audiencias (5 en el Hernando Morales Molina, 5 en el Virrey y 20 en el complejo de Paloquemao)
-1 sala para Juzgado promiscuo municipal
- 1 centro de servicios </t>
  </si>
  <si>
    <t>1,10,1</t>
  </si>
  <si>
    <t>1,10,2</t>
  </si>
  <si>
    <t>1,10,3</t>
  </si>
  <si>
    <t>1,10,4</t>
  </si>
  <si>
    <t>1,10,5</t>
  </si>
  <si>
    <t>1,10,6</t>
  </si>
  <si>
    <t>1,10,7</t>
  </si>
  <si>
    <t>1,10,8</t>
  </si>
  <si>
    <t>Adelantar  los proceso de contratación para ejecutar obras civiles, adecuaciones y dotaciones  para  salas de audiencias, despachos y centros de servicios en la zona 3
Atlántico, Guajira, Magdalena, Sucre, Cesar, Bolívar y Córdoba</t>
  </si>
  <si>
    <t>Contrato de Obra 86 de 2017
Contrato de Interventoría 96 de 2017</t>
  </si>
  <si>
    <t>Con la totalidad de los recursos se Proyecta construir en total y/o adecuar y dotar con mobiliario:
- 30 despachos
- 83  salas de audiencias
- 24 Salas para juzgados promiscuos municipales
- 2 centros de servicios
 10  salas a dotar con únicamente con mobiliario</t>
  </si>
  <si>
    <t>1,11,1</t>
  </si>
  <si>
    <t>1,11,2</t>
  </si>
  <si>
    <t>1,11,3</t>
  </si>
  <si>
    <t>1,11,4</t>
  </si>
  <si>
    <t>1,11,5</t>
  </si>
  <si>
    <t>1,11,6</t>
  </si>
  <si>
    <t>1,11,7</t>
  </si>
  <si>
    <t>1,11,8</t>
  </si>
  <si>
    <t>Adelantar  los proceso de contratación para ejecutar obras civiles, adecuaciones y dotaciones  para  salas de audiencias, despachos y centros de servicios en la zona 4
Neiva Huila</t>
  </si>
  <si>
    <t>Esta actividad no se contrato porque se presentaron dificultades en la titularidad del predio en el cual se pretendía adelantar la contratación, por ende se aplazó para iniciar durante el año 2018</t>
  </si>
  <si>
    <t>1,12,1</t>
  </si>
  <si>
    <t>1,12,2</t>
  </si>
  <si>
    <t>1,12,3</t>
  </si>
  <si>
    <t>1,12,4</t>
  </si>
  <si>
    <t>1,12,5</t>
  </si>
  <si>
    <t>1,12,6</t>
  </si>
  <si>
    <t>1,12,7</t>
  </si>
  <si>
    <t>1,12,8</t>
  </si>
  <si>
    <t>Adelantar  los proceso de contratación para ejecutar obras civiles, adecuaciones y dotaciones  para  salas de audiencias, despachos y centros de servicios en la  zona 5
Cauca, Nariño, Putumayo, Tolima y Caquetá</t>
  </si>
  <si>
    <t>Contrato de Obra 113 de 2017
Contrato de Interventoría 120 de 2017</t>
  </si>
  <si>
    <t>Se Proyecta construir y/o adecuar y dotar con mobiliario  así como un edificio nuevo en Garzon  con 200 m2 y demolición adecuación  y dotación en Pitalito para:
- 16 despachos
-  37 salas de audiencias
- 33 salas para juzgados promiscuos</t>
  </si>
  <si>
    <t>1,13,1</t>
  </si>
  <si>
    <t>1,13,2</t>
  </si>
  <si>
    <t>1,13,3</t>
  </si>
  <si>
    <t>1,13,4</t>
  </si>
  <si>
    <t>1,13,5</t>
  </si>
  <si>
    <t>1,13,6</t>
  </si>
  <si>
    <t>1,13,7</t>
  </si>
  <si>
    <t>1,13,8</t>
  </si>
  <si>
    <t>Adelantar  los proceso de contratación para ejecutar obras civiles, adecuaciones y dotaciones  para  salas de audiencias, despachos y centros de servicios en la  zona 6:
Valle del Cauca, Santander y Norte de Santander, Arauca.</t>
  </si>
  <si>
    <t>Contrato de Obra 107 de 2017
Contrato de Interventoría 129 de 2017</t>
  </si>
  <si>
    <t>Se Proyecta construir y/o adecuar y dotar con mobiliario,  así como la Construcción de un edificio exclusivo para la oralidad en el municipio de Palmira en un área estimada de 1.000 m2  para:
– 9 despachos 
- 44 salas de audiencias
- 70 Juzgados promiscuos municipales</t>
  </si>
  <si>
    <t>1,14,1</t>
  </si>
  <si>
    <t>1,14,2</t>
  </si>
  <si>
    <t>1,14,3</t>
  </si>
  <si>
    <t>1,14,4</t>
  </si>
  <si>
    <t>1,14,5</t>
  </si>
  <si>
    <t>1,14,6</t>
  </si>
  <si>
    <t>1,14,7</t>
  </si>
  <si>
    <t>1,14,8</t>
  </si>
  <si>
    <t xml:space="preserve">Adelantar  los proceso de contratación para ejecutar obras civiles, adecuaciones y dotaciones  para  salas de audiencias, despachos y centros de servicios para al implementación del sistema oral en lo contencioso administrativo a nivel nacional vigencias 2017-2018
</t>
  </si>
  <si>
    <t>Contrato de Obra 1 40 de 2017
Contrato de Interventoría 146 de 2017</t>
  </si>
  <si>
    <t xml:space="preserve">Se proyecta construir y/o adecuar y/o dotar con mobiliario  implementación del sistema oral en lo contencioso administrativo a nivel nacional vigencias 2017-2018
- 41 despachos
- 28 salas de audiencias
</t>
  </si>
  <si>
    <t>1,15,1</t>
  </si>
  <si>
    <t>1,15,2</t>
  </si>
  <si>
    <t>1,15,3</t>
  </si>
  <si>
    <t>1,15,4</t>
  </si>
  <si>
    <t>1,15,5</t>
  </si>
  <si>
    <t>1,15,6</t>
  </si>
  <si>
    <t>1,15,7</t>
  </si>
  <si>
    <t>1,15,8</t>
  </si>
  <si>
    <t>Construcción sede Despachos Judiciales de Soacha - Cundinamarca</t>
  </si>
  <si>
    <t>Realizar la terminación de la construcción del Palacio de Justicia de Soacha - Cundinamarca</t>
  </si>
  <si>
    <t>M2 de infraestructura física construida en obra Blanca</t>
  </si>
  <si>
    <t xml:space="preserve">Esta actividad no se  ejecutó porque las empresas de servicios públicos del municipio  de Soacha,  a  Dic. 31 no habían  aprobado los diseños para la conexiones definitivas, 
</t>
  </si>
  <si>
    <t>1,16,1</t>
  </si>
  <si>
    <t xml:space="preserve">Elaborar el Balance del Contrato de obra Actual
</t>
  </si>
  <si>
    <t>1,16,2</t>
  </si>
  <si>
    <t>Solicitar Viabilidad Jurídica</t>
  </si>
  <si>
    <t>1,16,3</t>
  </si>
  <si>
    <t>1,16,4</t>
  </si>
  <si>
    <t>1,16,5</t>
  </si>
  <si>
    <t>1,16,6</t>
  </si>
  <si>
    <t>Tramitar adición (Unidad de Asistencia Legal)</t>
  </si>
  <si>
    <t>1,16,7</t>
  </si>
  <si>
    <t>Documento Informe</t>
  </si>
  <si>
    <t>Construcción Despachos Judiciales Calarcá Quindío</t>
  </si>
  <si>
    <t>Realizar la terminación de la construcción del Palacio de Justicia de Calarcá - Quindío</t>
  </si>
  <si>
    <t>Contrato de obra 093 de 2015
Contrato de interventoría 130 de 2015</t>
  </si>
  <si>
    <t>Este inmueble ya fue  entregado al servicio  de los usuarios y a la Dirección Seccional de Armenia Quindío para su administración el 13 de octubre de 2017</t>
  </si>
  <si>
    <t>1,17,1</t>
  </si>
  <si>
    <t>1,17,2</t>
  </si>
  <si>
    <t>Por contrato</t>
  </si>
  <si>
    <t>1,17,3</t>
  </si>
  <si>
    <t>1,17,4</t>
  </si>
  <si>
    <t>1,17,5</t>
  </si>
  <si>
    <t>1,17,6</t>
  </si>
  <si>
    <t>Por Contrato</t>
  </si>
  <si>
    <t>1,17,7</t>
  </si>
  <si>
    <t>ANUAL</t>
  </si>
  <si>
    <t>Construcción Sedes Juzgados Promiscuos Municipales a Nivel Nacional</t>
  </si>
  <si>
    <t>Adelantar  los proceso de contratación para la Construcción de 10 sedes judiciales para juzgados promiscuos municipales en los cuales la Rama Judicial ya dispone de lotes</t>
  </si>
  <si>
    <t>Contratos de obra N° 183,185 y 190 de 2017
Contratos de obra N° 206,210 y 224 de 2017</t>
  </si>
  <si>
    <t>Se contrato la construcción de 10 sedes judiciales en 10 municipios que han sido priorizados  de acuerdo con los lineamientos del Consejo Superior y en los cuales ya  se cuenta con lote.
Este proyecto reemplazó el Proyecto de Fortalecimiento Institucional que estaba incluido en el Plan Sectorial de Desarrollo de acuerdo con instrucciones del DNP en la revisión del Portafolio de inversiones de la Rama Judicial.</t>
  </si>
  <si>
    <t>1,18,1</t>
  </si>
  <si>
    <t>1,18,2</t>
  </si>
  <si>
    <t>1,18,3</t>
  </si>
  <si>
    <t>1,18,4</t>
  </si>
  <si>
    <t>1,18,5</t>
  </si>
  <si>
    <t>1,18,6</t>
  </si>
  <si>
    <t>1,18,7</t>
  </si>
  <si>
    <t>1,18,8</t>
  </si>
  <si>
    <t>Adquisición, Adecuación y Dotación de Inmuebles y/o Lotes de Terreno para la Infraestructura Propia del Sector a Nivel Nacional</t>
  </si>
  <si>
    <t>Adquisición adecuación y dotación  de inmuebles y/o lotes de terreno para la infraestructura propia del sector a nivel nacional</t>
  </si>
  <si>
    <t>Acuerdo Específico de Cooperación N° 218 Agencia inmobiliario Virgilio Barco Vargas
Contrato de promesa de  Compraventa 050 de 2017</t>
  </si>
  <si>
    <t xml:space="preserve">
Considerando que este proyecto tubo una inyección importante de recursos, se suscribió el Acuerdo Especifico de Cooperación y Colaboración N° 218 con la Agencia Nacional inmobiliaria Virgilio Barco Vargas.
Por lo anterior La meta propuesta de 5.000 M2 de infraestructura física adquirida  será superada ampliamente  debido a la   adición de recursos  y por la inclusión de más ofertas de inmuebles, la cual será cuantificada una vez se de cumplimiento al objeto contractual del Acuerdo Específico 218 de 2017.
Es importante anotar que el número de metros cuadrados adquiridos dependerá del valor del metro cuadrado vigente.</t>
  </si>
  <si>
    <t>1,19,1</t>
  </si>
  <si>
    <t xml:space="preserve">Revisar las ofertas de inmuebles y priorizar
</t>
  </si>
  <si>
    <t>1,19,2</t>
  </si>
  <si>
    <t>1,19,3</t>
  </si>
  <si>
    <t>1,19,4</t>
  </si>
  <si>
    <t>1,19,5</t>
  </si>
  <si>
    <t>1,19,6</t>
  </si>
  <si>
    <t>Elaborar estudios previos 
Matriz de Riesgos
Formato de estudios Previos</t>
  </si>
  <si>
    <t>1,19,7</t>
  </si>
  <si>
    <t>Realizar el proceso de compraventa</t>
  </si>
  <si>
    <t>Por predio</t>
  </si>
  <si>
    <t>Escrituras Registradas</t>
  </si>
  <si>
    <t>1,19,8</t>
  </si>
  <si>
    <t>Recibir los inmuebles adquiridos</t>
  </si>
  <si>
    <t>Documento Acta de Recibo de Inmueble</t>
  </si>
  <si>
    <t>1,19,9</t>
  </si>
  <si>
    <t>suscribir Acuerdo de Cooperación  para compra de inmuebles</t>
  </si>
  <si>
    <t>vigencia del Acuerdo</t>
  </si>
  <si>
    <t>Acuerdo Firmado</t>
  </si>
  <si>
    <t>Mejoramiento y mantenimiento de Infraestructura Física a Nivel Nacional</t>
  </si>
  <si>
    <t xml:space="preserve">
Distribuir los   recursos a las Direcciones Seccionales de acuerdo con el consolidado de necesidades que hayan sido reportadas y que estén de acuerdo con los criterios de priorización</t>
  </si>
  <si>
    <t>NUMERO</t>
  </si>
  <si>
    <t>1,20,1</t>
  </si>
  <si>
    <t>Consolidar la matriz de necesidades de recursos para mantenimiento preventivo y correctivo  en cada una de las Direcciones Seccionales.</t>
  </si>
  <si>
    <t>Documento Excel</t>
  </si>
  <si>
    <t>1,20,2</t>
  </si>
  <si>
    <t>Elaborar la propuesta de distribución de recursos, descontando los montos que ya fueron comprometidos como vigencias futuras en 2016.</t>
  </si>
  <si>
    <t>1,20,3</t>
  </si>
  <si>
    <t>1,20,4</t>
  </si>
  <si>
    <t>1,20,5</t>
  </si>
  <si>
    <t>1,20,6</t>
  </si>
  <si>
    <t xml:space="preserve">Obtener el sustento de distribución de recursos a las Direcciones Seccionales </t>
  </si>
  <si>
    <t xml:space="preserve">Realizar las obras civiles, adecuaciones y dotaciones  de mobiliario para los pisos  4, 5, 6  Y 7 del edificio la bolsa de la ciudad de Bogotá </t>
  </si>
  <si>
    <t>SEDES</t>
  </si>
  <si>
    <t>Contratos de obra N° 189
Contratos de obra N° 217 de 2017</t>
  </si>
  <si>
    <t xml:space="preserve">Contratación de la interventoría técnica, administrativa, financiera contable y jurídica para  las obras civiles, adecuaciones y dotaciones mobiliario para los pisos  4, 5, 6  Y 7 del edifico la bolsa de la ciudad de Bogotá </t>
  </si>
  <si>
    <t>1,21,1</t>
  </si>
  <si>
    <t>1,21,2</t>
  </si>
  <si>
    <t>1,21,3</t>
  </si>
  <si>
    <t>1,21,4</t>
  </si>
  <si>
    <t>1,21,5</t>
  </si>
  <si>
    <t>1,21,6</t>
  </si>
  <si>
    <t>1,21,7</t>
  </si>
  <si>
    <t>1,21,8</t>
  </si>
  <si>
    <t>Realizar  para la  ejecución de las obras de  Mantenimientos eléctricos y de cubiertas y exteriores en el edificio del Almacén General</t>
  </si>
  <si>
    <t xml:space="preserve">Aceptación de Oferta  N° 123 de 2017
</t>
  </si>
  <si>
    <t>Contratación a nivel central para la  ejecución de las obras de  Mantenimientos eléctricos y de cubiertas y exteriores en el edificio del Almacén General</t>
  </si>
  <si>
    <t>1,22,1</t>
  </si>
  <si>
    <t>1,22,2</t>
  </si>
  <si>
    <t>1,22,3</t>
  </si>
  <si>
    <t>1,22,6</t>
  </si>
  <si>
    <t>1,22,7</t>
  </si>
  <si>
    <t>Adquirir e instalar de mobiliario Oficina abierta mobiliario para  Tribunales, Juzgados  y  Coordinación del palacio de Justicia de San Andrés</t>
  </si>
  <si>
    <t>Contrato de Compraventa e Instalación 155 de 2017</t>
  </si>
  <si>
    <t>Contratación a nivel central  para  Adquirir e instalar de mobiliario Oficina abierta mobiliario para  Tribunales, Juzgados  y  Coordinación del palacio de Justicia de San Andrés</t>
  </si>
  <si>
    <t>1,23,1</t>
  </si>
  <si>
    <t>1,23,2</t>
  </si>
  <si>
    <t>1,23,3</t>
  </si>
  <si>
    <t>1,23,4</t>
  </si>
  <si>
    <t>1,23,5</t>
  </si>
  <si>
    <t>Contratar el suministro e instalación mobiliario para  la  Sede de los  despachos judiciales Bogotá - CAN</t>
  </si>
  <si>
    <t>Contrato de Compraventa y Suministros N° 87 de 2017</t>
  </si>
  <si>
    <t>Contratación a nivel central  para el suministro e instalación mobiliario para  la  Sede de los  despachos judiciales Bogotá - CAN</t>
  </si>
  <si>
    <t>1,24,1</t>
  </si>
  <si>
    <t>1,24,2</t>
  </si>
  <si>
    <t>1,24,3</t>
  </si>
  <si>
    <t>1,24,4</t>
  </si>
  <si>
    <t>1,24,5</t>
  </si>
  <si>
    <t>MEJORAMIENTO Y MANTENIMIENTO DE INFRAESTRUCTURA FÍSICA A NIVEL NACIONAL  EN EL EDIFICO LA BOLSA</t>
  </si>
  <si>
    <t>Resolución 5214 de 2017</t>
  </si>
  <si>
    <t>ESTOS RECURSOS CORRESPONDEN A UNA CUOTA EXTRAORDINARIA DE ADMINSITRACIÓN PARA ACTUALIZAR LAS INSTALACIONES ELECTRICAS EN TODO EL EDIFICIO DE LA BOLSA DE BOGOTA</t>
  </si>
  <si>
    <t>1,25,1</t>
  </si>
  <si>
    <t>Contratar la  ejecución de las  obras de  impermeabilización del palacio de Justicia de Bogota</t>
  </si>
  <si>
    <t>Contrato de obra 180 de 2017</t>
  </si>
  <si>
    <t>ESTA CONTRATACIÓN ES DEL NIVEL CENTRAL PERO SE EJECUTA A TRAVÉS DE LA ADMINISTRACIÓN DEL PALACIO DE JUSTICIA DE BOGOTÁ</t>
  </si>
  <si>
    <t>Dirigir y coordinar el desarrollo del catastro físico de la Rama Judicial.</t>
  </si>
  <si>
    <t>Prestar asesoría en la elaboración y  actualización del inventario del estado y avalúo de los bienes inmuebles de la Rama Judicial</t>
  </si>
  <si>
    <t>Carpetas Soporte</t>
  </si>
  <si>
    <t>Realizar los estudios de títulos de propiedad y legalizar los mismos a nombre de la Nación - Consejo Superior de la Judicatura</t>
  </si>
  <si>
    <t>Documentos concepto// Oficios</t>
  </si>
  <si>
    <t>Realizar los estudios de los Acuerdo Municipales u Ordenanzas  Departamentales que autoricen las donaciones a favor de la Nación Consejo superior de la Judicatura</t>
  </si>
  <si>
    <t>Por demanda</t>
  </si>
  <si>
    <t>Documento estudio de títulos</t>
  </si>
  <si>
    <t>Actualizar y elaborar informe general de inmuebles de la Rama Judicial</t>
  </si>
  <si>
    <t xml:space="preserve">Consolidar la información reportada por las Direcciones Seccionales respecto a los contratos de Comodato y arriendos de Inmuebles </t>
  </si>
  <si>
    <t>semestral</t>
  </si>
  <si>
    <t>Identificar en forma oportuna las necesidades que en materia de infraestructura se requieran para el adecuado cumplimiento de la función judicial administrativa</t>
  </si>
  <si>
    <t>Consolidar la matriz de necesidades  de  mejoramiento y mantenimiento y de recursos de todo el país con base en la información suministrada por las Direcciones Seccionales</t>
  </si>
  <si>
    <t xml:space="preserve">Diseñar y tramitar circular para solicitar inventario de necesidades  de infraestructura física  a   las direcciones seccionales </t>
  </si>
  <si>
    <t>anual</t>
  </si>
  <si>
    <t>circular</t>
  </si>
  <si>
    <t xml:space="preserve">Diseñar y tramitar circular para solicitar inventario de necesidades  salas de audiencias a   las direcciones seccionales </t>
  </si>
  <si>
    <t>Consolidar el cuadro de necesidades de infraestructura física a nivel nacional</t>
  </si>
  <si>
    <t xml:space="preserve">Consolidar el cuadro de inmuebles ofrecidos en venta al Consejo superior d de la Judicatura </t>
  </si>
  <si>
    <t>Revisar el cuadro de inmuebles en arriendo y en comodato  par al prestación del servicio d el justicia</t>
  </si>
  <si>
    <t>Documento en Excel</t>
  </si>
  <si>
    <t xml:space="preserve">Elaborar y presentar los proyectos de inversión en infraestructura física para los planes sectoriales de desarrollo, conforme  con las políticas, procedimientos, y directrices del Consejo superior de la Judicatura </t>
  </si>
  <si>
    <t>2,3,1</t>
  </si>
  <si>
    <t>Estimación de costos por proyecto</t>
  </si>
  <si>
    <t>2,3,2</t>
  </si>
  <si>
    <t>Formulación de proyectos Nuevos</t>
  </si>
  <si>
    <t>2,3,3</t>
  </si>
  <si>
    <t>Actualizar el Banco de Proyectos de inversión en el Aplicativo SUIFP</t>
  </si>
  <si>
    <t>FICHA BPIN</t>
  </si>
  <si>
    <t>2,3,5</t>
  </si>
  <si>
    <t>Revisar y ajustar el Marco de Gasto a Mediano Plazo y Marco</t>
  </si>
  <si>
    <t xml:space="preserve"> Documento en Excel</t>
  </si>
  <si>
    <t xml:space="preserve">Acompañar la elaboración del anteproyecto de presupuesto en materia de infraestructura física  </t>
  </si>
  <si>
    <t>2,4,1</t>
  </si>
  <si>
    <t>Actualizar la matriz de priorización de proyectos</t>
  </si>
  <si>
    <t>2,4,2</t>
  </si>
  <si>
    <t>Elaborar anteproyecto de inversión de infraestructura para 2018</t>
  </si>
  <si>
    <t xml:space="preserve">Documento </t>
  </si>
  <si>
    <t>2,4,3</t>
  </si>
  <si>
    <t xml:space="preserve">Elaborar documento de sustentación </t>
  </si>
  <si>
    <t>2,4,5</t>
  </si>
  <si>
    <t>Priorizar proyectos</t>
  </si>
  <si>
    <t>2,4,6</t>
  </si>
  <si>
    <t xml:space="preserve">Elaborar propuesta de asignación de recursos </t>
  </si>
  <si>
    <t>2,4,7</t>
  </si>
  <si>
    <t>Actualizar el Banco de Proyectos en el SUIFP de acuerdo con la cuota asignada</t>
  </si>
  <si>
    <t xml:space="preserve">Dirigir y coordinar el cumplimiento de la ejecución de los proyectos de mantenimiento, construcción y mejoramiento de infraestructura física  </t>
  </si>
  <si>
    <t>2,5,1</t>
  </si>
  <si>
    <t>Preparar el plan operativo para la vigencia 2018</t>
  </si>
  <si>
    <t>Documento Plan operativo</t>
  </si>
  <si>
    <t>2,5,2</t>
  </si>
  <si>
    <t xml:space="preserve">Actualizar el aplicativo Seguimiento a proyecto de inversión SPI del Departamento Nacional de Planeación </t>
  </si>
  <si>
    <t>mensual</t>
  </si>
  <si>
    <t>Aplicativo actualizado</t>
  </si>
  <si>
    <t>2,5,3</t>
  </si>
  <si>
    <t>Obtener reportes de ejecución Presupuestal del SIIF Nación Ministerio de Hacienda</t>
  </si>
  <si>
    <t>2,5,4</t>
  </si>
  <si>
    <t>Actualizar cuadro matriz de seguimiento a contratos</t>
  </si>
  <si>
    <t>2,5,6</t>
  </si>
  <si>
    <t>Presentar informes mensuales de supervisión de contratos e informes de interventorías</t>
  </si>
  <si>
    <t xml:space="preserve">Informes </t>
  </si>
  <si>
    <t>2,5,7</t>
  </si>
  <si>
    <t xml:space="preserve">Realizar el seguimiento en sitio a cada una de las obras </t>
  </si>
  <si>
    <t>Informes de comisión</t>
  </si>
  <si>
    <t>Dirigir y coordinar la evaluación y calificación técnica de las propuestas que se  presenten  en las diferentes contrataciones</t>
  </si>
  <si>
    <t>2,7,1</t>
  </si>
  <si>
    <t>Recibir las propuesta de los oferentes para licitaciones públicas y calificarlas de acuerdo con  los pliegos de condiciones</t>
  </si>
  <si>
    <t>Oficio Remisión de calificaciones</t>
  </si>
  <si>
    <t>2,7,2</t>
  </si>
  <si>
    <t>Recibir las propuesta de los oferentes para los concursos de méritos y calificarlas de acuerdo con  los pliegos de condiciones</t>
  </si>
  <si>
    <t>Dirigir y Coordinar el cumplimiento de la ejecución de los diseños arquitectónicos de los proyectos de infraestructura física  durante la etapa de diseño y construcción.</t>
  </si>
  <si>
    <t>2,8,1</t>
  </si>
  <si>
    <t>Realizar comités de diseño  para revisar y aprobar los diseños</t>
  </si>
  <si>
    <t>Actas de Comité</t>
  </si>
  <si>
    <t xml:space="preserve">Elaborar informes de gestión de la Unidad  para  todos los clientes internos y externos que los soliciten </t>
  </si>
  <si>
    <t>2,9,1</t>
  </si>
  <si>
    <t>Gestionar y consolidar la información para el informe al Congreso sobre la gestión d de la Unidad</t>
  </si>
  <si>
    <t>Documento de Informe</t>
  </si>
  <si>
    <t>2,9,2</t>
  </si>
  <si>
    <t xml:space="preserve">Elaborar el Informe de gestión de la unidad </t>
  </si>
  <si>
    <t>2,9,3</t>
  </si>
  <si>
    <t xml:space="preserve">Diligenciar los formatos de rendición de cuentas para la CGR  de proyectos  que son competencia de la Unidad </t>
  </si>
  <si>
    <t>Formatos   Excel</t>
  </si>
  <si>
    <t>2,9,4</t>
  </si>
  <si>
    <t>Gestionar, consolidar y suministrar  la información solicitada  por la CGR, durante el  ejercicio de auditoria de cada vigencia</t>
  </si>
  <si>
    <t>Documentos informe</t>
  </si>
  <si>
    <t>2,9,5</t>
  </si>
  <si>
    <t xml:space="preserve">Preparar y presentar los informes que solicite el Consejo Superior de la Judicatura </t>
  </si>
  <si>
    <t>Documentos Informe</t>
  </si>
  <si>
    <t>2,9,6</t>
  </si>
  <si>
    <t>Gestionar y consolidar la información todos los informes solicitados por diferentes clientes internos y externos que son competencia de la Unidad</t>
  </si>
  <si>
    <t>Documentos Informes</t>
  </si>
  <si>
    <t xml:space="preserve">Actualmente se ha ejecutado el 35% de los estudios contratados, el contrato está suspendido porque fue necesario ajustar el área contratada </t>
  </si>
  <si>
    <t>Prestar los servicios de alojamiento, alimentación, auditorios, ayudas audiovisuales, transporte terrestre, materiales académicos, organización de eventos y demás servicios que se requieran para el desarrollo y ejecución del VII Curso de Formación Judicial Inicial para los aspirantes a Magistrados y Jueces de la Republica de todas las especialidades y jurisdicciones.</t>
  </si>
  <si>
    <t>PSAA16-10478
(marzo 4 de 2016)</t>
  </si>
  <si>
    <t>Servidores Judiciales Formados</t>
  </si>
  <si>
    <t>Contrato de Prestación de Servicios 058 del 22 de julio del 2016</t>
  </si>
  <si>
    <t>Elaboración del Marco Lógico</t>
  </si>
  <si>
    <t xml:space="preserve">Marco Lógico </t>
  </si>
  <si>
    <t>Elaboración Anexo Técnico</t>
  </si>
  <si>
    <t>Anexo Técnico</t>
  </si>
  <si>
    <t>Supervisión de la Ejecución</t>
  </si>
  <si>
    <t>Permanente</t>
  </si>
  <si>
    <t>Informes de Superivisón</t>
  </si>
  <si>
    <t>???</t>
  </si>
  <si>
    <t>Concepto Técnico para Pago</t>
  </si>
  <si>
    <t>Según Necesidad</t>
  </si>
  <si>
    <t>Conceptos técnicos</t>
  </si>
  <si>
    <t>????</t>
  </si>
  <si>
    <t>Suministro de pasajes aéreos para los asistentes, facilitadores, coordinadores, conferencistas y demás participantes nacionales e internacionales que se requieran para el desarrollo y VII Curso de Formación Judicial Inicial para los aspirantes a Magistrados y Jueces de la Republica de todas las especialidades y jurisdicciones.</t>
  </si>
  <si>
    <t>Contrato de Prestación de Servicios 069 del 09 de Agosto del 2016</t>
  </si>
  <si>
    <t>1.3</t>
  </si>
  <si>
    <t xml:space="preserve">Prestar los servicios profesionales para la elaboración de un documento técnico para las mesas de estudio de la especialidad Penal del VII Curso de Formación Judicial Inicial para Magistrados y Jueces de la República de todas las Especialidades y Jurisdicciones Fase 2, de conformidad al anexo técnico , marco lógico y los procedimientos establecidos por la Escuela Judicial “Rodrigo Lara Bonilla”.  </t>
  </si>
  <si>
    <t>Documento Técnico Entregado</t>
  </si>
  <si>
    <t>Contrato de Prestación de Servicios 095 del 19 de Septiembre del 2016</t>
  </si>
  <si>
    <t>1.4</t>
  </si>
  <si>
    <t xml:space="preserve">Prestar los servicios profesionales para la elaboración de un documento técnico para las mesas de estudio de la especialidad Disciplinario del VII Curso de Formación Judicial Inicial para Magistrados y Jueces de la República de todas las Especialidades y Jurisdicciones Fase 2, de conformidad al anexo técnico , marco lógico y los procedimientos establecidos por la Escuela Judicial “Rodrigo Lara Bonilla”.  </t>
  </si>
  <si>
    <t>1.4.1</t>
  </si>
  <si>
    <t>1.4.2</t>
  </si>
  <si>
    <t>1.4.3</t>
  </si>
  <si>
    <t>1.4.4</t>
  </si>
  <si>
    <t xml:space="preserve">Prestar los servicios profesionales para realizar el apoyo a la supervisión técnica y administrativa sobre el contrato número 069 de 2016 cuyo objeto es: Suministro de pasajes aéreos para los asistentes, facilitadores, coordinadores, conferencistas y demás participantes nacionales e internacionales que se requieran para el desarrollo y ejecución del Plan de Inversiones de la Escuela Judicial “Rodrigo Lara Bonilla”. </t>
  </si>
  <si>
    <t>Supervisión Técnica Ejecutada</t>
  </si>
  <si>
    <t>Contrato de Prestación de Servicios 102 del 23 de Septiembre del 2016</t>
  </si>
  <si>
    <t>1.5.1</t>
  </si>
  <si>
    <t>1.5.2</t>
  </si>
  <si>
    <t xml:space="preserve">Prestar los servicios profesionales para la elaboración de un documento técnico para las mesas de estudio de la especialidad Laboral del VII Curso de Formación Judicial Inicial para Magistrados y Jueces de la República de todas las Especialidades y Jurisdicciones Fase 2, de conformidad al anexo técnico , marco lógico y los procedimientos establecidos por la Escuela Judicial “Rodrigo Lara Bonilla”. </t>
  </si>
  <si>
    <t>Contrato de Prestación de Servicios 103 del 23 de Septiembre del 2016</t>
  </si>
  <si>
    <t>1.6.1</t>
  </si>
  <si>
    <t>1.6.2</t>
  </si>
  <si>
    <t>1.7</t>
  </si>
  <si>
    <t xml:space="preserve">Prestar los servicios profesionales para la elaboración de un documento técnico para las mesas de estudio de la especialidad Familia del VII Curso de Formación Judicial Inicial para Magistrados y Jueces de la República de todas las Especialidades y Jurisdicciones Fase 2, de conformidad al anexo técnico , marco lógico y los procedimientos establecidos por la Escuela Judicial “Rodrigo Lara Bonilla”. </t>
  </si>
  <si>
    <t>Contrato de Prestación de Servicios 104 del 23 de Septiembre del 2016</t>
  </si>
  <si>
    <t>1.7.1</t>
  </si>
  <si>
    <t>1.7.2</t>
  </si>
  <si>
    <t>1.7.3</t>
  </si>
  <si>
    <t>1.7.4</t>
  </si>
  <si>
    <t>1.8</t>
  </si>
  <si>
    <t>Brindar el soporte académico virtual, tecnológico y aulas con ayudas audiovisuales para la ejecución del VII Curso de Formación Judicial Inicial para los aspirantes a Magistrados y Jueces de la Republica de todas las especialidades y jurisdicciones, de conformidad a los lineamientos y metodología establecidos por la Escuela Judicial “Rodrigo Lara Bonilla”.</t>
  </si>
  <si>
    <t>Contrato de Prestación de Servicios 107 del 30 de Septiembre del 2016</t>
  </si>
  <si>
    <t>1.8.1</t>
  </si>
  <si>
    <t>1.8.2</t>
  </si>
  <si>
    <t>1.8.3</t>
  </si>
  <si>
    <t>1.8.4</t>
  </si>
  <si>
    <t>1.9</t>
  </si>
  <si>
    <t>Prestar los servicios profesionales para realizar el apoyo a la supervisión técnica y administrativa sobre el contrato No 58 de 2016 que tiene por objeto “Prestar los servicios de alojamiento, alimentación, auditorios, ayudas audiovisuales, transporte terrestre, materiales académicos, organización de eventos y demás servicios que se requieran para el desarrollo y ejecución del Plan de Formación de la Escuela Judicial “Rodrigo Lara Bonilla”.</t>
  </si>
  <si>
    <t>Contrato de Prestación de Servicios 121 del 25 de Octubre del 2016</t>
  </si>
  <si>
    <t>1.10</t>
  </si>
  <si>
    <t xml:space="preserve">Elaborar diseñar diagramar, publicar, imprimir y reimprimir materiales académicos y demás servicios de publicaciones requeridas para el desarrollo y ejecución del Plan de Formación de la Rama Judicial </t>
  </si>
  <si>
    <t>Materiales Académicos Entregados</t>
  </si>
  <si>
    <t>Contrato de Prestación de Servicios 136 del 30 de Septiembre del 2016</t>
  </si>
  <si>
    <t>1.10.1</t>
  </si>
  <si>
    <t>1.10.2</t>
  </si>
  <si>
    <t>1.10.3</t>
  </si>
  <si>
    <t>1.10.4</t>
  </si>
  <si>
    <t>1.11</t>
  </si>
  <si>
    <t>Contratar los servicios profesionales  para el diseño, complicación y ajuste de casos, talleres y demás documentos de trabajo para el VII Curso de Formación Judicial Inicial para Magistrados y Jueces de la República de todas las Especialidades y Jurisdicciones.</t>
  </si>
  <si>
    <t>Contrato de Prestación de Servicios 141 del 25 de Noviembre del 2016</t>
  </si>
  <si>
    <t>1.11.1</t>
  </si>
  <si>
    <t>1.11.2</t>
  </si>
  <si>
    <t>1.11.3</t>
  </si>
  <si>
    <t>1.11.4</t>
  </si>
  <si>
    <t>Al término del contrato</t>
  </si>
  <si>
    <t>1.12</t>
  </si>
  <si>
    <t>Prestar servicios profesionales para fortalecer la etapa precontractual y poscontractual de las actividades del Plan de Inversiones de la Escuela Judicial “Rodrigo Lara Bonilla”</t>
  </si>
  <si>
    <t xml:space="preserve">PSAA17-10681 
(Junio 9 del 2017) 
PCSAJ17-10682
(junio 13 del 2017)
</t>
  </si>
  <si>
    <t>Contrato de Prestación de Servicios 65 del 21 de Julio del 2017</t>
  </si>
  <si>
    <t>1.12.1</t>
  </si>
  <si>
    <t>1.12.2</t>
  </si>
  <si>
    <t>1.12.3</t>
  </si>
  <si>
    <t>1.12.4</t>
  </si>
  <si>
    <t>1.13</t>
  </si>
  <si>
    <t>Producción de eventos y operación logística que se requieran para el desarrollo y ejecución del Plan de Formación de la Rama Judicial para la anualidad 2017.</t>
  </si>
  <si>
    <t>Contrato de Prestación de Servicios 83 del 04 de septiembre del 2017</t>
  </si>
  <si>
    <t>1.13.1</t>
  </si>
  <si>
    <t>1.13.2</t>
  </si>
  <si>
    <t>1.13.3</t>
  </si>
  <si>
    <t>Semanal</t>
  </si>
  <si>
    <t>1.13.4</t>
  </si>
  <si>
    <t>1.14</t>
  </si>
  <si>
    <t>Realizar la Inscripción de treinta (30) funcionarios judiciales a efectos que pueden participar en el XXXVIII Congreso Colombiano de Derecho Procesal, que se realizará en la ciudad de Cartagena del 6 al 8 de septiembre de 2017.</t>
  </si>
  <si>
    <t>Contrato de Prestación de Servicios 85 del 04 de septiembre del 2017</t>
  </si>
  <si>
    <t>1.14.1</t>
  </si>
  <si>
    <t>1.14.2</t>
  </si>
  <si>
    <t>1.14.3</t>
  </si>
  <si>
    <t>1.14.4</t>
  </si>
  <si>
    <t>1.15</t>
  </si>
  <si>
    <t>Construir un módulo de autoaprendizaje de formación autodirigida sobre Filosofía del Derecho</t>
  </si>
  <si>
    <t>Contrato de Prestación de Servicios 116 del 04 de septiembre del 2017</t>
  </si>
  <si>
    <t>1.15.1</t>
  </si>
  <si>
    <t>1.15.2</t>
  </si>
  <si>
    <t>1.15.3</t>
  </si>
  <si>
    <t>1.15.4</t>
  </si>
  <si>
    <t>1.16</t>
  </si>
  <si>
    <t>Actualizar el módulo de autoaprendizaje de formación autodirigida sobre Ética Judicial</t>
  </si>
  <si>
    <t>Contrato de Prestación de Servicios 125 del 23 de octubre del 2017</t>
  </si>
  <si>
    <t>1.16.1</t>
  </si>
  <si>
    <t>1.16.2</t>
  </si>
  <si>
    <t>1.16.3</t>
  </si>
  <si>
    <t>1.16.4</t>
  </si>
  <si>
    <t>1.17</t>
  </si>
  <si>
    <t>Elaboración de un documento que permita establecer herramientas para la aplicación del enfoque de género en la administración de justicia.</t>
  </si>
  <si>
    <t>Contrato de Prestación de Servicios 128 del 23 de octubre del 2017</t>
  </si>
  <si>
    <t>1.17.1</t>
  </si>
  <si>
    <t>1.17.2</t>
  </si>
  <si>
    <t>1.17.3</t>
  </si>
  <si>
    <t>1.17.4</t>
  </si>
  <si>
    <t>1.18</t>
  </si>
  <si>
    <t>Diseñar y  construir un módulo de autoaprendizaje de formación autodirigida  sobre Derechos Prevalentes de los Niños y Protección Judicial.</t>
  </si>
  <si>
    <t>Contrato de Prestación de Servicios 135 del 25 de octubre del 2017</t>
  </si>
  <si>
    <t>1.18.1</t>
  </si>
  <si>
    <t>1.18.2</t>
  </si>
  <si>
    <t>1.18.3</t>
  </si>
  <si>
    <t>1.18.4</t>
  </si>
  <si>
    <t>1.19</t>
  </si>
  <si>
    <t>Diseñar y construir un protocolo de identificación  de riesgos, vulneraciones y medidas de protección en caso de violaciones a los derechos humanos.</t>
  </si>
  <si>
    <t>Contrato de Prestación de Servicios 136 del 25 de octubre del 2017</t>
  </si>
  <si>
    <t>1.19.1</t>
  </si>
  <si>
    <t>1.19.2</t>
  </si>
  <si>
    <t>1.19.3</t>
  </si>
  <si>
    <t>1.19.4</t>
  </si>
  <si>
    <t>1.20</t>
  </si>
  <si>
    <t>Construir un módulo de formación autodirigida en la especialidad Contencioso Administrativo sobre Medidas cautelares. Autonomía del Juez y Seguridad Jurídica.</t>
  </si>
  <si>
    <t>Contrato de Prestación de Servicios 137 del 25 de octubre del 2017</t>
  </si>
  <si>
    <t>1.20.1</t>
  </si>
  <si>
    <t>1.20.2</t>
  </si>
  <si>
    <t>1.20.3</t>
  </si>
  <si>
    <t>1.20.4</t>
  </si>
  <si>
    <t>1.21</t>
  </si>
  <si>
    <t>Contratar los servicios profesionales académicos para la actualización de los Planes de Estudio de conformidad al modelo pedagógico de la Escuela Judicial "Rodrigo Lara Bonilla"</t>
  </si>
  <si>
    <t>Contrato de Prestación de Servicios 138 del 25 de octubre del 2017</t>
  </si>
  <si>
    <t>1.21.1</t>
  </si>
  <si>
    <t>1.21.2</t>
  </si>
  <si>
    <t>1.21.3</t>
  </si>
  <si>
    <t>1.21.4</t>
  </si>
  <si>
    <t>1.22</t>
  </si>
  <si>
    <t>Construir un módulo de formación autodirigida sobre incorporación y armonización del derecho internacional</t>
  </si>
  <si>
    <t>Contrato de Prestación de Servicios 139 del 25 de octubre del 2017</t>
  </si>
  <si>
    <t>1.22.1</t>
  </si>
  <si>
    <t>1.22.2</t>
  </si>
  <si>
    <t>1.22.3</t>
  </si>
  <si>
    <t>1.22.4</t>
  </si>
  <si>
    <t>1.23</t>
  </si>
  <si>
    <t>Prestar los servicios profesionales para realizar el apoyo a la supervisión del contrato 083 de 2017 cuyo objeto es Producción de eventos y operación logística que se requieran para el desarrollo y ejecución del Plan de Formación de la Rama Judicial para la anualidad 2017.</t>
  </si>
  <si>
    <t>Contrato de Prestación de Servicios 141 del 26 de octubre del 2017</t>
  </si>
  <si>
    <t>1.23.1</t>
  </si>
  <si>
    <t>1.23.2</t>
  </si>
  <si>
    <t>1.24</t>
  </si>
  <si>
    <t>Construir un módulo de formación autodirigida sobre  Responsabilidad médica en la especialidad Civil</t>
  </si>
  <si>
    <t>Contrato de Prestación de Servicios 144 del 31 de octubre del 2017</t>
  </si>
  <si>
    <t>1.24.1</t>
  </si>
  <si>
    <t>1.24.2</t>
  </si>
  <si>
    <t>1.24.3</t>
  </si>
  <si>
    <t>1.24.4</t>
  </si>
  <si>
    <t>1.25</t>
  </si>
  <si>
    <t>La construcción de un (1) documento de lineamientos metodológicos y pedagógicos, seis (6) documentos de identificación de líneas de investigación y un (1) módulo del área penal para el desarrollo y ejecución del Plan de Formación de la Rama Judicial.</t>
  </si>
  <si>
    <t>1.25.1</t>
  </si>
  <si>
    <t>1.25.2</t>
  </si>
  <si>
    <t>1.25.3</t>
  </si>
  <si>
    <t>1.25.4</t>
  </si>
  <si>
    <t>1.26</t>
  </si>
  <si>
    <t>Prestación de servicios profesionales para realizar la asesoría, metodología, y pedagogía en la construcción módulos de formación judicial.</t>
  </si>
  <si>
    <t>Contrato de Prestación de Servicios 154 del 17 de noviembre del 2017</t>
  </si>
  <si>
    <t>1.26.1</t>
  </si>
  <si>
    <t>1.26.2</t>
  </si>
  <si>
    <t>1.26.3</t>
  </si>
  <si>
    <t>1.26.4</t>
  </si>
  <si>
    <t>1.27</t>
  </si>
  <si>
    <t>Construcción de un módulo de  aprendizaje de formación autodirigida sobre Perspectiva de Género en la Administración de Justicia</t>
  </si>
  <si>
    <t>Contrato de Prestación de Servicios 162 del 24 de noviembre del 2017</t>
  </si>
  <si>
    <t>1.27.1</t>
  </si>
  <si>
    <t>1.27.2</t>
  </si>
  <si>
    <t>1.27.3</t>
  </si>
  <si>
    <t>1.27.4</t>
  </si>
  <si>
    <t>1.28</t>
  </si>
  <si>
    <t>Construcción de un Modelo Construir y diseñar una herramienta para la Medición del Impacto en los Programas de Formación de la Escuela Judicial “Rodrigo Lara Bonilla”.</t>
  </si>
  <si>
    <t>Contrato de Prestación de Servicios 184 del 11 de diciembre del 2017</t>
  </si>
  <si>
    <t>1.28.1</t>
  </si>
  <si>
    <t>1.28.2</t>
  </si>
  <si>
    <t>1.28.3</t>
  </si>
  <si>
    <t>1.28.4</t>
  </si>
  <si>
    <t>1.29</t>
  </si>
  <si>
    <t xml:space="preserve">Construir un módulo de aprendizaje auto-dirigido sobre Audiencias y providencias en el Código General del Proceso. </t>
  </si>
  <si>
    <t>Contrato de Prestación de Servicios 186 del 12 de diciembre del 2017</t>
  </si>
  <si>
    <t>1.29.1</t>
  </si>
  <si>
    <t>1.29.2</t>
  </si>
  <si>
    <t>1.29.3</t>
  </si>
  <si>
    <t>1.29.4</t>
  </si>
  <si>
    <t>1.30</t>
  </si>
  <si>
    <t>Construir el módulo de aprendizaje de formación auto-dirigido sobre Tecnologías de la Información y de las Comunicaciones, derechos humanos contextos y evidencia digital.</t>
  </si>
  <si>
    <t>Contrato de Prestación de Servicios 188 del 13 de diciembre del 2017</t>
  </si>
  <si>
    <t>1.30.1</t>
  </si>
  <si>
    <t>1.30.2</t>
  </si>
  <si>
    <t>1.30.3</t>
  </si>
  <si>
    <t>1.30.4</t>
  </si>
  <si>
    <t>1.31</t>
  </si>
  <si>
    <t>Construir un módulo de formación especializada penal sobre sistema probatorio de juicio oral.</t>
  </si>
  <si>
    <t>Contrato de Prestación de Servicios 191 del 13 de diciembre del 2017</t>
  </si>
  <si>
    <t>1.31.1</t>
  </si>
  <si>
    <t>1.31.2</t>
  </si>
  <si>
    <t>1.31.3</t>
  </si>
  <si>
    <t>1.31.4</t>
  </si>
  <si>
    <t>1.32</t>
  </si>
  <si>
    <t>Construir el módulo de aprendizaje de formación auto-dirigido sobre Recursos y nulidades en el Código General del Proceso</t>
  </si>
  <si>
    <t>Contrato de Prestación de Servicios 192 del 14 de diciembre del 2017</t>
  </si>
  <si>
    <t>1.32.1</t>
  </si>
  <si>
    <t>1.32.2</t>
  </si>
  <si>
    <t>1.32.3</t>
  </si>
  <si>
    <t>1.32.4</t>
  </si>
  <si>
    <t>1.33</t>
  </si>
  <si>
    <t>Construir el módulo de aprendizaje de formación auto-dirigido sobre Derecho Fundamental a la Salud.</t>
  </si>
  <si>
    <t>Contrato de Prestación de Servicios 193 del 14 de diciembre del 2017</t>
  </si>
  <si>
    <t>1.33.1</t>
  </si>
  <si>
    <t>1.33.2</t>
  </si>
  <si>
    <t>1.33.3</t>
  </si>
  <si>
    <t>1.33.4</t>
  </si>
  <si>
    <t>PLAN OPERATIVO VIGENCIA 2017</t>
  </si>
  <si>
    <t xml:space="preserve">Unidad de Desarrollo y Análisis Estadístico - Divisón de Reordenamiento </t>
  </si>
  <si>
    <t xml:space="preserve">Unidad de Desarrollo y Análisis Estadístico- División de Estudios Económicos y Financieros </t>
  </si>
  <si>
    <t xml:space="preserve">Unidad de Desarrollo y Análisis Estadístico- División de Estadística </t>
  </si>
  <si>
    <t xml:space="preserve">Unidad de Desarrollo y Análisis Estadístico-División de Estudios Económicos y Financieros </t>
  </si>
  <si>
    <t xml:space="preserve">NFRAESTRUCTURA JUDICIAL </t>
  </si>
  <si>
    <t>PLAN  OPERATIVO VIGENCIA 2017</t>
  </si>
  <si>
    <t xml:space="preserve">DESARROLLO DEL TALENTO HUMANO </t>
  </si>
  <si>
    <t xml:space="preserve">Desarrollar las competencias laborales en el servidor judicial </t>
  </si>
  <si>
    <t xml:space="preserve">ESCUELA JUDICIAL RODRIGO LARA BONILLA </t>
  </si>
  <si>
    <t xml:space="preserve">Capacitación y  formación de funcionarios, empleados judiciales y personal administrativo  </t>
  </si>
  <si>
    <t>Desarrollar las competencias laborales en el servidor judicia</t>
  </si>
  <si>
    <t>Capacitación y  formación de funcionarios, empleados judiciales y personal administrativo</t>
  </si>
  <si>
    <t>TECNOLOGICA</t>
  </si>
  <si>
    <t>Desarrollar el Plan Estratégico Tecnológico de la Rama Judicial</t>
  </si>
  <si>
    <t>ACCESO A LA JUSTICIA FORMAL MEDIANTE TECNOLOGIAS DE LA  INFORMACIÓN Y LAS COMUNICACIONES</t>
  </si>
  <si>
    <t>Administración de justicia</t>
  </si>
  <si>
    <t>Sistematización de Despachos Judiciales a Nivel Nacional</t>
  </si>
  <si>
    <t xml:space="preserve">UNIDAD DE INFORMATICA </t>
  </si>
  <si>
    <t>Eje 1: Modelo de Expediente Electrónico - Desarrollo de nuevas funcionalidades de Justicia XXI Web - Mesa de ayuda de Justicia XXI Web - Implementación y capacitación de Justicia XXI Web -  Fortalecimiento de documentación para Justicia XXI Web</t>
  </si>
  <si>
    <t>175 del 30/07/1996</t>
  </si>
  <si>
    <t>Presentación Plan de Inversion y Documentos Tecnicos para aprobcacion al CSJ</t>
  </si>
  <si>
    <t>Art. 2, literal f</t>
  </si>
  <si>
    <t>Art. 2, literales d, e y g</t>
  </si>
  <si>
    <t>Acuerdo</t>
  </si>
  <si>
    <t>Solicitud de CDP, elaboracion estudios de mercado y estudios previos</t>
  </si>
  <si>
    <t>Solicitud de indicadores ante la Unidad de Planeación</t>
  </si>
  <si>
    <t>Presentación de estudios previos a Unidad de Asistencia Legal y Unidad Adminsitrativa</t>
  </si>
  <si>
    <t>Realizar la supervisión y/o coordinación respectiva de los proyectos</t>
  </si>
  <si>
    <t>Art. 2, literal h</t>
  </si>
  <si>
    <t>Informe de seguimiento</t>
  </si>
  <si>
    <t>Eje 3: Gestión de la Información - Adecuación tecnologica de audio y video para las salas de audiencias, despachos y auditorios de la Rama Judicial a nivel nacional</t>
  </si>
  <si>
    <t>1,2,1</t>
  </si>
  <si>
    <t>Eje 3: Gestión de la Información - Modernización del Parque Tecnológico de infraestructura de Hardware y software</t>
  </si>
  <si>
    <t xml:space="preserve">Eje 3: Gestión de la Información - Modernización del Parque Tecnológico de infraestructura de Hardware y software. </t>
  </si>
  <si>
    <t>Eje 1: Modelo de Expediente Electrónico - Suministro de Insumos de Impresión para los despachos judiciales y oficinas administrativas de la Rama Judicial</t>
  </si>
  <si>
    <t>1,6,2</t>
  </si>
  <si>
    <t>1,6,4</t>
  </si>
  <si>
    <t>1,6,6</t>
  </si>
  <si>
    <t>Eje 2: Justicia en Red - Telecomunicaciones, Conectividad Internet, Conectividad Movil, Correo Electronico (incluye supervisión especializada)</t>
  </si>
  <si>
    <t>1,7,2</t>
  </si>
  <si>
    <t>1,7,6</t>
  </si>
  <si>
    <t>Eje 2: Justicia en Red - Servicio de Datacenter  (incluye supervisión especializada)</t>
  </si>
  <si>
    <t>1,8,2</t>
  </si>
  <si>
    <t>1,8,6</t>
  </si>
  <si>
    <t>Eje 2: Justicia en Red - Servicios de audiencias virtuales para los despachos judiciales, servicios de grabaciónes de audiencias, servicios de video conferencia en salas de audiencia</t>
  </si>
  <si>
    <t>Eje 2: Justicia en Red- Solución para la seguridad de la información alojada en el centro de datos del CAN - fase 1</t>
  </si>
  <si>
    <t>Eje 2: Justicia en Red- Interventoría integral conectividad, data center, servicios de audiencias y video conferencias, servicio de correo, mesa de ayuda e instalación de componentes de salas de audiencias a nivel Nacional.</t>
  </si>
  <si>
    <t>Eje 3: Gestión de la Información - Actualización y soporte de aplicaciones In-House (Fab de SW)</t>
  </si>
  <si>
    <t>Eje 3: Gestión de la Información - Servicios Especializados de actualización y Soporte en Sitio, Sistema Talento humano</t>
  </si>
  <si>
    <t>Eje 3: Gestión de la Información - Actualización y Soporte de Aplicaciones – cobro coactivo</t>
  </si>
  <si>
    <t>Eje 2: Justicia en Red - Cableado estructurado y/o redes inalambricas</t>
  </si>
  <si>
    <t>Eje 3: Gestión de la Información - Supervisión  especializada a los servicios de KACTUS Y SICOF</t>
  </si>
  <si>
    <t>Eje 4: Gestión del Cambio - Servicio de mesa de ayuda, así como el mantenimiento preventivo y correctivo con repuestos para la infraestructura de hardware y redes LAN (incluye supervisión especializada)</t>
  </si>
  <si>
    <t>Software</t>
  </si>
  <si>
    <t>Salas de audiencia</t>
  </si>
  <si>
    <t>Escaneres</t>
  </si>
  <si>
    <t>Switches</t>
  </si>
  <si>
    <t>Servidores</t>
  </si>
  <si>
    <t>Insumos de impresion</t>
  </si>
  <si>
    <t>Enlaces WAN</t>
  </si>
  <si>
    <t>Apoyo tecnico especializado ( aplicaciones)</t>
  </si>
  <si>
    <t>Audiencias virtuales</t>
  </si>
  <si>
    <t>software</t>
  </si>
  <si>
    <t>Informes</t>
  </si>
  <si>
    <t>Sistemas de información actualizados</t>
  </si>
  <si>
    <t>Sistemas de información implementados</t>
  </si>
  <si>
    <t>Insidentes atendidos resueltos</t>
  </si>
  <si>
    <t>Puntos de red instalados y operando</t>
  </si>
  <si>
    <t>Fortalecer el sistema de atención al ciudadano</t>
  </si>
  <si>
    <t>Adquisición, producción y mantenimiento de la dotación administrativa</t>
  </si>
  <si>
    <t>Investigación, formulación y diseño del sistema de archivo judicial y recuperación de la memoría historico judicial como patrimonio nacional</t>
  </si>
  <si>
    <t>CENDOJ División Biblioteca Enrique Low Murtra</t>
  </si>
  <si>
    <t>Apoyo para los encuentros nacionales de relatores y bibliotecas de la Rama Judicial.</t>
  </si>
  <si>
    <t>Acuerdo 2961 de 2005</t>
  </si>
  <si>
    <t>Elaboración del marco lógico</t>
  </si>
  <si>
    <t>Acuerdo PSAA12-9256 de  febrero 16 de 2012</t>
  </si>
  <si>
    <t>Marco lógico</t>
  </si>
  <si>
    <t>Presentación de la actividad para aprobación por parte del CSJ</t>
  </si>
  <si>
    <t>Acuerdo PSAA14-10135 y PSAA16-10552</t>
  </si>
  <si>
    <t xml:space="preserve">Actividad aprobada </t>
  </si>
  <si>
    <t>Apoyo funcional  a la DEAJ en la elaboración de formatos con especificaciones técnicas</t>
  </si>
  <si>
    <t>Proyecto de formato con especificaciones técnicas</t>
  </si>
  <si>
    <t>Acompañamiento funcional a la DEAJ en la étapa precontractual</t>
  </si>
  <si>
    <t>Contrato suscrito por la DEAJ</t>
  </si>
  <si>
    <t>Seguimiento a la ejecución de la actividad</t>
  </si>
  <si>
    <t>Eventos apoyados</t>
  </si>
  <si>
    <t>CENDOJ División de Publicaciones y Divulgación</t>
  </si>
  <si>
    <t>Servicio especializado de actualización, mantenimiento y soporte de la videoteca de la Rama Judicial</t>
  </si>
  <si>
    <t>1,2,2</t>
  </si>
  <si>
    <t>1,2,3</t>
  </si>
  <si>
    <t>1,2,4</t>
  </si>
  <si>
    <t>1,2,5</t>
  </si>
  <si>
    <t>Servicios de información y comunicaciones apoyados</t>
  </si>
  <si>
    <t>Realizar el diseño y diagramación de información en formato óptico y digital.</t>
  </si>
  <si>
    <t>Publicaciones realizadas</t>
  </si>
  <si>
    <t>Realizar la preproducción producción y emisión de teleconferencias y/o programas de radio y televisión.</t>
  </si>
  <si>
    <t>Programas realizados</t>
  </si>
  <si>
    <t>Incorporación de providencias digitalizadas, con sus metadatos al Sistema de Nacional de Relatorías.</t>
  </si>
  <si>
    <t>Ley 270 de 1996, Artículo 106
Acuerdo 2961 de 2005</t>
  </si>
  <si>
    <t>Folios de providencias recuperadas</t>
  </si>
  <si>
    <t>Acompañamiento para el uso, apropiación y sostenibilidad de la herramienta de vocabulario
controlado (tesauro jurisprudencial) de las Altas Cortes.</t>
  </si>
  <si>
    <t>Términos normalizados</t>
  </si>
  <si>
    <t>Actualizar y adecuar las colecciones documentales de las bibliotecas de la Rama
Judicial</t>
  </si>
  <si>
    <t>Libros adquiridos</t>
  </si>
  <si>
    <t>CENDOJ Sección de Gestión Documental</t>
  </si>
  <si>
    <t>Intervención del archivo central a cargo de la Dirección Seccional de Neiva.</t>
  </si>
  <si>
    <t>Solicitud de aprobación vigencias futuras</t>
  </si>
  <si>
    <t>Actividad con vigencias futuras aprobadas</t>
  </si>
  <si>
    <t>Metros lineales intervenidos</t>
  </si>
  <si>
    <t>Intervención de archivos siniestrados en el Distrito Judicial de Pasto.</t>
  </si>
  <si>
    <t>Acuerdo PSAA14-10135</t>
  </si>
  <si>
    <t>Elaborar y actualizar herramientas de gestión documental y archivo</t>
  </si>
  <si>
    <t xml:space="preserve">Instrumentos obtenidos </t>
  </si>
  <si>
    <t>Aplicación de las Tablas de Retención documental TRD</t>
  </si>
  <si>
    <t xml:space="preserve">DEMOCRATIZACION DE LA ADMINISTRACION DE JUSTICIA </t>
  </si>
  <si>
    <t>Divulgación, asistencia técnica y capacitación del recurso humano</t>
  </si>
  <si>
    <t>GESTION ÓPTIMA DE LA RAMA JUDICIAL</t>
  </si>
  <si>
    <t>Capacitación, formulación, implementación y fortalecimiento de programas de Bienestar Social para los servidores judiciales a nivel nacional.</t>
  </si>
  <si>
    <t>Adquirir mobiliario para dotación de comedores destinados a los servidores de la Rama Judicial en las sedes judiciales que cuenten con áreas debidamente adecuadas</t>
  </si>
  <si>
    <t>ACUERDO No. PCSJA17-10646</t>
  </si>
  <si>
    <t>Presentación Plan de Inversiones de la vigencia</t>
  </si>
  <si>
    <t>ART.  PRIMERO</t>
  </si>
  <si>
    <t>DOCUMENTO TECNICO</t>
  </si>
  <si>
    <t>Sustento de aprobación del Plan de Inversión.</t>
  </si>
  <si>
    <t>ACUERDO</t>
  </si>
  <si>
    <t xml:space="preserve">                            
Elaboración  de  estudios y documentos previos:                         Ficha técnica de producto                                                                                  Matríz de distribución                                                                                                Estudio de mercado                                                                                                            Marco lógico                                                                                                                                Estudio de sector                                                                                                             Matríz de riesgo                                                                                                                                             Estudio previo                                                                                                  Elaboración de Pliegos. 
</t>
  </si>
  <si>
    <t>ART.  TERCERO</t>
  </si>
  <si>
    <t>PREPLIEGO Y PLIEGO DE CONDICIONES</t>
  </si>
  <si>
    <t>Realizar el proceso Contractual</t>
  </si>
  <si>
    <t>CONTRATO</t>
  </si>
  <si>
    <t>Adquirir maquinas y elementos para la dotación de gimnasios, en las sedes judiciales que cuenten con áreas debidamente adecuadas</t>
  </si>
  <si>
    <t>Seguimeinto a la ejecución de la Invesrión</t>
  </si>
  <si>
    <t>MENSUAL</t>
  </si>
  <si>
    <t>INFORMES DE SEGUIMIENTO</t>
  </si>
  <si>
    <t>Realizar actividades de bienestar para mejorar clima organizacional en las Direcciones Seccionales y Coordinaciones Administrativas</t>
  </si>
  <si>
    <t>ART.  SEGUNDO</t>
  </si>
  <si>
    <t>Distribución de los recursos a las seccionales</t>
  </si>
  <si>
    <t>ART. CUARTO</t>
  </si>
  <si>
    <t xml:space="preserve">Realizar actividades deportivas y recreativas a nivel nacional </t>
  </si>
  <si>
    <t xml:space="preserve">Actividades de capacitación a los servidores judiciales en los centros de servicios judiciales en prevencion de riesgos intra y extralobarales que pueden causar enfermedad mental y consulta psicológica individual por solicitud </t>
  </si>
  <si>
    <t>Intervenir en el riesgo osteomuscular a los servidores judiciales que presenten patología de origen común o laboral.</t>
  </si>
  <si>
    <t>Capacitar a los servidores judiciales en la prevención del  riesgo psicosocial y cardiovascular derivados de la implementación del Sistema Oral y realizar examenes de laboratorio y valoración médica para la lectura de los mismos.</t>
  </si>
  <si>
    <t>SEDES DOTADAS MOBILIARIO COMEDORES</t>
  </si>
  <si>
    <t>SEDES DOTADAS CON GIMNASIOS</t>
  </si>
  <si>
    <t>SERVIDORES JUDICIALES BENEFICIADOS CON ACTIVIDADES DE BIENESTAR</t>
  </si>
  <si>
    <t>SERVIDORES JUDICIALES PARTICIPANTES EN LOS JUEGOS NACIONALES</t>
  </si>
  <si>
    <t xml:space="preserve">SERVIDORES JUDICIALES BENEFICIADOS CON ACTIVIDADES DE PREVENCIÓN DEL RIESGO PSICOSOCIAL </t>
  </si>
  <si>
    <t>SERVIDORES JUDICIALES DOTADOS CON MOBILIARIO ERGONÓMICO</t>
  </si>
  <si>
    <t xml:space="preserve">DESARROLLO DEL TALENTO  HUMANO </t>
  </si>
  <si>
    <t xml:space="preserve">Unidad de Recursos Humanos   </t>
  </si>
  <si>
    <t xml:space="preserve">DEMOCRATIZACION DE LA ADMINISTRACIÓN  DE JUSTICIA </t>
  </si>
  <si>
    <t xml:space="preserve">Optimizar el Registro  de Jueces de Paz y de Reconsideración,  Abogados, Auxiliares de la Justicia y Consultorios Jurídicos </t>
  </si>
  <si>
    <t>Implementación y fortalecimiento de la Unidad de Registro Nacional de Abogados - Auxiliares de la Justicia, sistemas de control información y publicaciones a nivel nacional</t>
  </si>
  <si>
    <t xml:space="preserve">UNIDAD REGISTRO NACIONAL DE ABOGADOS </t>
  </si>
  <si>
    <t>Servicio gestión documental  para la depuración, clasificación y organización del archivo de la urna para su  digitalización  y la custodia, conservación y almacenamiento de los documentos aportados en la expedición de las tarjetas profesionales de abogado.</t>
  </si>
  <si>
    <t>Acuerdo No. 1389 de 2002 y Acuerdo No. PSAA09-6367 DE 2009</t>
  </si>
  <si>
    <t>Presentación Plan de Inversiones  vigencia 2017</t>
  </si>
  <si>
    <t>Art. 5 y 6</t>
  </si>
  <si>
    <t>Documentos técnicos</t>
  </si>
  <si>
    <t>Soportes Plan de Inversión vigencia 2017.</t>
  </si>
  <si>
    <t>Art. 5 y 7</t>
  </si>
  <si>
    <t>Acuerdo No. PCSJA17-10644 de 2017</t>
  </si>
  <si>
    <t>Trámites para la aprobación de vigencias futuras.</t>
  </si>
  <si>
    <t>Art. 5 y 8</t>
  </si>
  <si>
    <t>Oficio del 6 de Julio del 2017 del Ministerio de Hacienda y Crédito Publico, sobre aprobación de Cupo de Vigencias futuras.</t>
  </si>
  <si>
    <t>Apoyo Técnico en la elaboración de Pre-pliegos y pliegos de condiciones</t>
  </si>
  <si>
    <t>Art. 5 y 9</t>
  </si>
  <si>
    <t>Prepliego y Pliego de Condiciones</t>
  </si>
  <si>
    <t>Apoyo en la realización del proceso contractual</t>
  </si>
  <si>
    <t>Art. 5 y 10</t>
  </si>
  <si>
    <t>Contrato</t>
  </si>
  <si>
    <t>Seguimiento y apoyo en la ejecución de la Inversión 2017</t>
  </si>
  <si>
    <t>Art. 5 y 11</t>
  </si>
  <si>
    <t>Informes de seguimiento</t>
  </si>
  <si>
    <t>Expedición Tarjetas Profesionales</t>
  </si>
  <si>
    <t>Acuerdo No. 1389 de 2002</t>
  </si>
  <si>
    <t>Cuatrimestral</t>
  </si>
  <si>
    <t>Analizar la prestación del servicio en la atención solicitudes que ingresan durante el periodo de informe y producción de la Tarjeta Profesional</t>
  </si>
  <si>
    <t>Artículo 5</t>
  </si>
  <si>
    <t>Expedición de Licencias Temporales</t>
  </si>
  <si>
    <t>Acuerdo No. PSAA13-9901 de 2013</t>
  </si>
  <si>
    <t>Analizar la prestación del servicio de la atención de las solicitudes que ingresan durante el periodo de informe y producción de Licencias Temporales.</t>
  </si>
  <si>
    <t>Art. 1,2,3,4 y 5</t>
  </si>
  <si>
    <t>Expedición del certificado que acredita el cumplimiento de la Practica Juridica</t>
  </si>
  <si>
    <t>Analizar la prestación del servicio de la atención de las solicitudes que ingresan durante el periodo de informe y producción de Certificaciones de Práctica Jurídica</t>
  </si>
  <si>
    <t xml:space="preserve">Art. 5 </t>
  </si>
  <si>
    <t>Elaboración de listas de Pensum Académico para Altas Cortes.</t>
  </si>
  <si>
    <t>Acuerdo No. 523 del 2000</t>
  </si>
  <si>
    <t>Analizar la prestación del servicio de la atención de las solicitudes que ingresan durante el periodo de informe y producción de las listas para las Altas Cortes de Práctica Académica</t>
  </si>
  <si>
    <t>Expedición del Acto Administrativo que autoriza el funcionamiento de los Consultorios Juridicos en las facultades de derecho del pais.</t>
  </si>
  <si>
    <t>Acuerdo No. PSAA13-9902</t>
  </si>
  <si>
    <t>Analizar la prestación del servicio de la atención de las solicitudes que ingresan durante el periodo de informe y producción de Certificaciones de funcionamiento de Consultorio Juridico.</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</si>
</sst>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quot;$&quot;\ * #,##0_-;\-&quot;$&quot;\ * #,##0_-;_-&quot;$&quot;\ * &quot;-&quot;_-;_-@_-"/>
    <numFmt numFmtId="165" formatCode="_-* #,##0_-;\-* #,##0_-;_-* &quot;-&quot;_-;_-@_-"/>
    <numFmt numFmtId="166" formatCode="_-* #,##0.00_-;\-* #,##0.00_-;_-* &quot;-&quot;??_-;_-@_-"/>
    <numFmt numFmtId="167" formatCode="_(* #,##0_);_(* \(#,##0\);_(* &quot;-&quot;_);_(@_)"/>
    <numFmt numFmtId="168" formatCode="_(&quot;$&quot;\ * #,##0.00_);_(&quot;$&quot;\ * \(#,##0.00\);_(&quot;$&quot;\ * &quot;-&quot;??_);_(@_)"/>
    <numFmt numFmtId="169" formatCode="_ * #,##0.00_ ;_ * \-#,##0.00_ ;_ * &quot;-&quot;??_ ;_ @_ "/>
    <numFmt numFmtId="170" formatCode="_ * #,##0_ ;_ * \-#,##0_ ;_ * &quot;-&quot;??_ ;_ @_ "/>
    <numFmt numFmtId="171" formatCode="0.0%"/>
  </numFmts>
  <fonts count="34" x14ac:knownFonts="1">
    <font>
      <sz val="10"/>
      <name val="Arial"/>
    </font>
    <font>
      <sz val="11"/>
      <color theme="1"/>
      <name val="Calibri"/>
      <family val="2"/>
      <scheme val="minor"/>
    </font>
    <font>
      <sz val="11"/>
      <color theme="1"/>
      <name val="Calibri"/>
      <family val="2"/>
      <scheme val="minor"/>
    </font>
    <font>
      <sz val="10"/>
      <name val="Arial"/>
      <family val="2"/>
    </font>
    <font>
      <sz val="8"/>
      <name val="Arial"/>
      <family val="2"/>
    </font>
    <font>
      <b/>
      <sz val="16"/>
      <color indexed="81"/>
      <name val="Tahoma"/>
      <family val="2"/>
    </font>
    <font>
      <b/>
      <sz val="10"/>
      <name val="Arial"/>
      <family val="2"/>
    </font>
    <font>
      <b/>
      <sz val="9"/>
      <name val="Arial"/>
      <family val="2"/>
    </font>
    <font>
      <b/>
      <sz val="8"/>
      <name val="Arial"/>
      <family val="2"/>
    </font>
    <font>
      <sz val="9"/>
      <name val="Arial"/>
      <family val="2"/>
    </font>
    <font>
      <sz val="9"/>
      <color theme="1"/>
      <name val="Arial"/>
      <family val="2"/>
    </font>
    <font>
      <b/>
      <sz val="9"/>
      <color theme="1"/>
      <name val="Arial"/>
      <family val="2"/>
    </font>
    <font>
      <b/>
      <sz val="8"/>
      <color theme="1"/>
      <name val="Arial"/>
      <family val="2"/>
    </font>
    <font>
      <sz val="10"/>
      <color theme="1"/>
      <name val="Calibri"/>
      <family val="2"/>
    </font>
    <font>
      <b/>
      <sz val="9"/>
      <color indexed="81"/>
      <name val="Tahoma"/>
      <family val="2"/>
    </font>
    <font>
      <b/>
      <sz val="16"/>
      <name val="Arial"/>
      <family val="2"/>
    </font>
    <font>
      <b/>
      <sz val="14"/>
      <name val="Arial"/>
      <family val="2"/>
    </font>
    <font>
      <b/>
      <sz val="8"/>
      <color rgb="FF000000"/>
      <name val="Arial"/>
      <family val="2"/>
    </font>
    <font>
      <sz val="8"/>
      <color rgb="FF000000"/>
      <name val="Arial"/>
      <family val="2"/>
    </font>
    <font>
      <b/>
      <sz val="11"/>
      <color indexed="81"/>
      <name val="Tahoma"/>
      <family val="2"/>
    </font>
    <font>
      <b/>
      <sz val="9"/>
      <color theme="0"/>
      <name val="Arial"/>
      <family val="2"/>
    </font>
    <font>
      <b/>
      <sz val="11"/>
      <color theme="0"/>
      <name val="Arial"/>
      <family val="2"/>
    </font>
    <font>
      <b/>
      <sz val="12"/>
      <color theme="0"/>
      <name val="Arial"/>
      <family val="2"/>
    </font>
    <font>
      <b/>
      <sz val="14"/>
      <color theme="0"/>
      <name val="Arial"/>
      <family val="2"/>
    </font>
    <font>
      <sz val="12"/>
      <name val="Arial"/>
      <family val="2"/>
    </font>
    <font>
      <b/>
      <sz val="10"/>
      <color theme="5"/>
      <name val="Arial"/>
      <family val="2"/>
    </font>
    <font>
      <b/>
      <sz val="9"/>
      <color theme="5"/>
      <name val="Arial"/>
      <family val="2"/>
    </font>
    <font>
      <b/>
      <sz val="10"/>
      <color theme="1"/>
      <name val="Arial"/>
      <family val="2"/>
    </font>
    <font>
      <sz val="10"/>
      <name val="Arial"/>
      <family val="2"/>
    </font>
    <font>
      <sz val="9"/>
      <color rgb="FFFF0000"/>
      <name val="Arial"/>
      <family val="2"/>
    </font>
    <font>
      <sz val="9"/>
      <color indexed="81"/>
      <name val="Tahoma"/>
      <family val="2"/>
    </font>
    <font>
      <b/>
      <sz val="11"/>
      <name val="Arial"/>
      <family val="2"/>
    </font>
    <font>
      <sz val="8"/>
      <color theme="1"/>
      <name val="Arial"/>
      <family val="2"/>
    </font>
    <font>
      <sz val="9"/>
      <color theme="1"/>
      <name val="Calibri"/>
      <family val="2"/>
    </font>
  </fonts>
  <fills count="16">
    <fill>
      <patternFill patternType="none"/>
    </fill>
    <fill>
      <patternFill patternType="gray125"/>
    </fill>
    <fill>
      <patternFill patternType="solid">
        <fgColor rgb="FFFFFF00"/>
        <bgColor indexed="64"/>
      </patternFill>
    </fill>
    <fill>
      <patternFill patternType="solid">
        <fgColor theme="3" tint="0.39997558519241921"/>
        <bgColor indexed="64"/>
      </patternFill>
    </fill>
    <fill>
      <patternFill patternType="solid">
        <fgColor theme="0"/>
        <bgColor indexed="64"/>
      </patternFill>
    </fill>
    <fill>
      <patternFill patternType="solid">
        <fgColor rgb="FFFF0000"/>
        <bgColor indexed="64"/>
      </patternFill>
    </fill>
    <fill>
      <patternFill patternType="solid">
        <fgColor rgb="FFFFFFFF"/>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rgb="FF99FF99"/>
        <bgColor indexed="64"/>
      </patternFill>
    </fill>
    <fill>
      <patternFill patternType="solid">
        <fgColor theme="1"/>
        <bgColor indexed="64"/>
      </patternFill>
    </fill>
    <fill>
      <patternFill patternType="solid">
        <fgColor indexed="22"/>
        <bgColor indexed="64"/>
      </patternFill>
    </fill>
    <fill>
      <patternFill patternType="solid">
        <fgColor theme="0" tint="-0.14999847407452621"/>
        <bgColor indexed="64"/>
      </patternFill>
    </fill>
    <fill>
      <patternFill patternType="solid">
        <fgColor rgb="FF92D050"/>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right style="thin">
        <color indexed="64"/>
      </right>
      <top/>
      <bottom style="medium">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medium">
        <color indexed="64"/>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diagonal/>
    </border>
    <border>
      <left/>
      <right/>
      <top style="thin">
        <color indexed="64"/>
      </top>
      <bottom style="medium">
        <color indexed="64"/>
      </bottom>
      <diagonal/>
    </border>
    <border>
      <left style="thin">
        <color indexed="64"/>
      </left>
      <right/>
      <top/>
      <bottom style="medium">
        <color indexed="64"/>
      </bottom>
      <diagonal/>
    </border>
    <border>
      <left style="thick">
        <color indexed="64"/>
      </left>
      <right/>
      <top/>
      <bottom/>
      <diagonal/>
    </border>
    <border>
      <left/>
      <right style="thick">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s>
  <cellStyleXfs count="9">
    <xf numFmtId="0" fontId="0" fillId="0" borderId="0"/>
    <xf numFmtId="169" fontId="3" fillId="0" borderId="0" applyFont="0" applyFill="0" applyBorder="0" applyAlignment="0" applyProtection="0"/>
    <xf numFmtId="9" fontId="3" fillId="0" borderId="0" applyFont="0" applyFill="0" applyBorder="0" applyAlignment="0" applyProtection="0"/>
    <xf numFmtId="0" fontId="2" fillId="0" borderId="0"/>
    <xf numFmtId="166" fontId="2" fillId="0" borderId="0" applyFont="0" applyFill="0" applyBorder="0" applyAlignment="0" applyProtection="0"/>
    <xf numFmtId="9" fontId="2" fillId="0" borderId="0" applyFont="0" applyFill="0" applyBorder="0" applyAlignment="0" applyProtection="0"/>
    <xf numFmtId="168" fontId="2" fillId="0" borderId="0" applyFont="0" applyFill="0" applyBorder="0" applyAlignment="0" applyProtection="0"/>
    <xf numFmtId="167" fontId="28" fillId="0" borderId="0" applyFont="0" applyFill="0" applyBorder="0" applyAlignment="0" applyProtection="0"/>
    <xf numFmtId="164" fontId="1" fillId="0" borderId="0" applyFont="0" applyFill="0" applyBorder="0" applyAlignment="0" applyProtection="0"/>
  </cellStyleXfs>
  <cellXfs count="858">
    <xf numFmtId="0" fontId="0" fillId="0" borderId="0" xfId="0"/>
    <xf numFmtId="0" fontId="0" fillId="4" borderId="0" xfId="0" applyFill="1"/>
    <xf numFmtId="0" fontId="0" fillId="8" borderId="1" xfId="0" applyFill="1" applyBorder="1"/>
    <xf numFmtId="0" fontId="11" fillId="7" borderId="30" xfId="0" applyFont="1" applyFill="1" applyBorder="1" applyAlignment="1" applyProtection="1">
      <alignment horizontal="justify" vertical="center" wrapText="1"/>
      <protection locked="0"/>
    </xf>
    <xf numFmtId="0" fontId="7" fillId="7" borderId="30" xfId="0" applyFont="1" applyFill="1" applyBorder="1" applyAlignment="1" applyProtection="1">
      <alignment horizontal="center" vertical="center" wrapText="1"/>
      <protection locked="0"/>
    </xf>
    <xf numFmtId="0" fontId="11" fillId="7" borderId="28" xfId="0" applyFont="1" applyFill="1" applyBorder="1" applyAlignment="1" applyProtection="1">
      <alignment horizontal="justify" vertical="center" wrapText="1"/>
      <protection locked="0"/>
    </xf>
    <xf numFmtId="0" fontId="7" fillId="7" borderId="28" xfId="0" applyFont="1" applyFill="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15" fontId="9" fillId="0" borderId="3" xfId="0" applyNumberFormat="1" applyFont="1" applyBorder="1" applyAlignment="1">
      <alignment vertical="center"/>
    </xf>
    <xf numFmtId="15" fontId="9" fillId="0" borderId="1" xfId="0" applyNumberFormat="1" applyFont="1" applyBorder="1" applyAlignment="1">
      <alignment vertical="center"/>
    </xf>
    <xf numFmtId="0" fontId="9" fillId="0" borderId="15" xfId="0" applyFont="1" applyBorder="1" applyAlignment="1" applyProtection="1">
      <alignment horizontal="center" vertical="center" wrapText="1"/>
      <protection locked="0"/>
    </xf>
    <xf numFmtId="15" fontId="9" fillId="0" borderId="15" xfId="0" applyNumberFormat="1" applyFont="1" applyBorder="1" applyAlignment="1">
      <alignment vertical="center"/>
    </xf>
    <xf numFmtId="0" fontId="9" fillId="0" borderId="1" xfId="0" applyFont="1" applyBorder="1" applyAlignment="1" applyProtection="1">
      <alignment horizontal="center" vertical="center" wrapText="1"/>
      <protection locked="0"/>
    </xf>
    <xf numFmtId="170" fontId="9" fillId="0" borderId="37" xfId="1" applyNumberFormat="1" applyFont="1" applyBorder="1" applyAlignment="1">
      <alignment horizontal="center" vertical="center"/>
    </xf>
    <xf numFmtId="170" fontId="9" fillId="0" borderId="38" xfId="1" applyNumberFormat="1" applyFont="1" applyBorder="1" applyAlignment="1">
      <alignment horizontal="center" vertical="center"/>
    </xf>
    <xf numFmtId="170" fontId="9" fillId="0" borderId="16" xfId="1" applyNumberFormat="1" applyFont="1" applyBorder="1" applyAlignment="1">
      <alignment horizontal="center" vertical="center"/>
    </xf>
    <xf numFmtId="15" fontId="9" fillId="7" borderId="30" xfId="0" applyNumberFormat="1" applyFont="1" applyFill="1" applyBorder="1" applyAlignment="1">
      <alignment vertical="center"/>
    </xf>
    <xf numFmtId="170" fontId="7" fillId="7" borderId="31" xfId="1" applyNumberFormat="1" applyFont="1" applyFill="1" applyBorder="1" applyAlignment="1">
      <alignment vertical="center"/>
    </xf>
    <xf numFmtId="15" fontId="9" fillId="0" borderId="4" xfId="0" applyNumberFormat="1" applyFont="1" applyBorder="1" applyAlignment="1">
      <alignment vertical="center"/>
    </xf>
    <xf numFmtId="0" fontId="10" fillId="0" borderId="3" xfId="0" applyFont="1" applyBorder="1" applyAlignment="1" applyProtection="1">
      <alignment horizontal="justify" vertical="center" wrapText="1"/>
      <protection locked="0"/>
    </xf>
    <xf numFmtId="0" fontId="10" fillId="0" borderId="1" xfId="0" applyFont="1" applyBorder="1" applyAlignment="1" applyProtection="1">
      <alignment horizontal="justify" vertical="center" wrapText="1"/>
      <protection locked="0"/>
    </xf>
    <xf numFmtId="0" fontId="0" fillId="0" borderId="1" xfId="0" applyBorder="1"/>
    <xf numFmtId="0" fontId="0" fillId="0" borderId="38" xfId="0" applyBorder="1"/>
    <xf numFmtId="0" fontId="7" fillId="8" borderId="28" xfId="0" applyFont="1" applyFill="1" applyBorder="1" applyAlignment="1" applyProtection="1">
      <alignment horizontal="justify" vertical="center" wrapText="1"/>
      <protection locked="0"/>
    </xf>
    <xf numFmtId="0" fontId="7" fillId="8" borderId="28" xfId="0" applyFont="1" applyFill="1" applyBorder="1" applyAlignment="1" applyProtection="1">
      <alignment horizontal="center" vertical="center" wrapText="1"/>
      <protection locked="0"/>
    </xf>
    <xf numFmtId="170" fontId="7" fillId="7" borderId="30" xfId="1" applyNumberFormat="1" applyFont="1" applyFill="1" applyBorder="1" applyAlignment="1">
      <alignment vertical="center"/>
    </xf>
    <xf numFmtId="0" fontId="7" fillId="7" borderId="41" xfId="0" applyFont="1" applyFill="1" applyBorder="1" applyAlignment="1" applyProtection="1">
      <alignment horizontal="center" vertical="center" wrapText="1"/>
      <protection locked="0"/>
    </xf>
    <xf numFmtId="0" fontId="0" fillId="0" borderId="16" xfId="0" applyBorder="1"/>
    <xf numFmtId="171" fontId="7" fillId="7" borderId="30" xfId="2" applyNumberFormat="1" applyFont="1" applyFill="1" applyBorder="1" applyAlignment="1">
      <alignment vertical="center"/>
    </xf>
    <xf numFmtId="0" fontId="0" fillId="0" borderId="3" xfId="0" applyBorder="1"/>
    <xf numFmtId="0" fontId="0" fillId="0" borderId="37" xfId="0" applyBorder="1"/>
    <xf numFmtId="0" fontId="0" fillId="0" borderId="44" xfId="0" applyBorder="1"/>
    <xf numFmtId="0" fontId="7" fillId="0" borderId="30" xfId="0" applyFont="1" applyBorder="1" applyAlignment="1">
      <alignment horizontal="center" vertical="center" wrapText="1"/>
    </xf>
    <xf numFmtId="15" fontId="7" fillId="7" borderId="28" xfId="0" applyNumberFormat="1" applyFont="1" applyFill="1" applyBorder="1" applyAlignment="1">
      <alignment vertical="center"/>
    </xf>
    <xf numFmtId="15" fontId="7" fillId="8" borderId="28" xfId="0" applyNumberFormat="1" applyFont="1" applyFill="1" applyBorder="1" applyAlignment="1">
      <alignment vertical="center"/>
    </xf>
    <xf numFmtId="0" fontId="0" fillId="0" borderId="2" xfId="0" applyBorder="1"/>
    <xf numFmtId="15" fontId="0" fillId="0" borderId="0" xfId="0" applyNumberFormat="1"/>
    <xf numFmtId="0" fontId="7" fillId="0" borderId="40" xfId="0" applyFont="1" applyBorder="1" applyAlignment="1">
      <alignment horizontal="center" vertical="center"/>
    </xf>
    <xf numFmtId="170" fontId="7" fillId="7" borderId="33" xfId="1" applyNumberFormat="1" applyFont="1" applyFill="1" applyBorder="1" applyAlignment="1">
      <alignment vertical="center"/>
    </xf>
    <xf numFmtId="171" fontId="0" fillId="0" borderId="6" xfId="2" applyNumberFormat="1" applyFont="1" applyBorder="1" applyAlignment="1">
      <alignment vertical="center"/>
    </xf>
    <xf numFmtId="0" fontId="7" fillId="0" borderId="4" xfId="0" applyFont="1" applyBorder="1" applyAlignment="1">
      <alignment horizontal="center" vertical="center"/>
    </xf>
    <xf numFmtId="0" fontId="9" fillId="8" borderId="25" xfId="0" applyFont="1" applyFill="1" applyBorder="1" applyAlignment="1">
      <alignment horizontal="center" vertical="center" wrapText="1"/>
    </xf>
    <xf numFmtId="0" fontId="9" fillId="0" borderId="13" xfId="0" applyFont="1" applyBorder="1"/>
    <xf numFmtId="0" fontId="11" fillId="10" borderId="30" xfId="0" applyFont="1" applyFill="1" applyBorder="1" applyAlignment="1" applyProtection="1">
      <alignment horizontal="justify" vertical="center" wrapText="1"/>
      <protection locked="0"/>
    </xf>
    <xf numFmtId="0" fontId="7" fillId="10" borderId="30" xfId="0" applyFont="1" applyFill="1" applyBorder="1" applyAlignment="1" applyProtection="1">
      <alignment horizontal="center" vertical="center" wrapText="1"/>
      <protection locked="0"/>
    </xf>
    <xf numFmtId="170" fontId="7" fillId="10" borderId="31" xfId="1" applyNumberFormat="1" applyFont="1" applyFill="1" applyBorder="1" applyAlignment="1">
      <alignment vertical="center"/>
    </xf>
    <xf numFmtId="0" fontId="7" fillId="10" borderId="41" xfId="0" applyFont="1" applyFill="1" applyBorder="1" applyAlignment="1" applyProtection="1">
      <alignment horizontal="center" vertical="center" wrapText="1"/>
      <protection locked="0"/>
    </xf>
    <xf numFmtId="15" fontId="7" fillId="10" borderId="30" xfId="0" applyNumberFormat="1" applyFont="1" applyFill="1" applyBorder="1" applyAlignment="1">
      <alignment vertical="center"/>
    </xf>
    <xf numFmtId="0" fontId="0" fillId="0" borderId="39" xfId="0" applyBorder="1"/>
    <xf numFmtId="0" fontId="3" fillId="0" borderId="1" xfId="0" applyFont="1" applyBorder="1" applyAlignment="1">
      <alignment vertical="center"/>
    </xf>
    <xf numFmtId="0" fontId="0" fillId="0" borderId="1" xfId="0" applyBorder="1" applyAlignment="1">
      <alignment vertical="center"/>
    </xf>
    <xf numFmtId="15" fontId="0" fillId="0" borderId="0" xfId="0" applyNumberFormat="1" applyAlignment="1">
      <alignment vertical="center"/>
    </xf>
    <xf numFmtId="0" fontId="6" fillId="0" borderId="1" xfId="0" applyFont="1" applyBorder="1" applyAlignment="1">
      <alignment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0" fontId="7" fillId="7" borderId="10" xfId="0" applyFont="1" applyFill="1" applyBorder="1" applyAlignment="1" applyProtection="1">
      <alignment horizontal="center" vertical="center" wrapText="1"/>
      <protection locked="0"/>
    </xf>
    <xf numFmtId="171" fontId="7" fillId="7" borderId="10" xfId="2" applyNumberFormat="1" applyFont="1" applyFill="1" applyBorder="1" applyAlignment="1">
      <alignment vertical="center"/>
    </xf>
    <xf numFmtId="171" fontId="0" fillId="0" borderId="1" xfId="2" applyNumberFormat="1" applyFont="1" applyBorder="1" applyAlignment="1">
      <alignment vertical="center"/>
    </xf>
    <xf numFmtId="0" fontId="10" fillId="0" borderId="28" xfId="0" applyFont="1" applyBorder="1" applyAlignment="1" applyProtection="1">
      <alignment horizontal="justify" vertical="center" wrapText="1"/>
      <protection locked="0"/>
    </xf>
    <xf numFmtId="171" fontId="7" fillId="7" borderId="48" xfId="2" applyNumberFormat="1" applyFont="1" applyFill="1" applyBorder="1" applyAlignment="1">
      <alignment horizontal="center" vertical="center"/>
    </xf>
    <xf numFmtId="0" fontId="9" fillId="7" borderId="23" xfId="0" applyFont="1" applyFill="1" applyBorder="1"/>
    <xf numFmtId="0" fontId="7" fillId="0" borderId="52" xfId="0" applyFont="1" applyBorder="1" applyAlignment="1">
      <alignment horizontal="center" vertical="center"/>
    </xf>
    <xf numFmtId="0" fontId="7" fillId="0" borderId="34" xfId="0" applyFont="1" applyBorder="1" applyAlignment="1">
      <alignment horizontal="center" vertical="center"/>
    </xf>
    <xf numFmtId="171" fontId="0" fillId="0" borderId="34" xfId="2" applyNumberFormat="1" applyFont="1" applyBorder="1" applyAlignment="1">
      <alignment vertical="center"/>
    </xf>
    <xf numFmtId="171" fontId="0" fillId="0" borderId="52" xfId="2" applyNumberFormat="1" applyFont="1" applyBorder="1" applyAlignment="1">
      <alignment vertical="center"/>
    </xf>
    <xf numFmtId="171" fontId="0" fillId="0" borderId="15" xfId="2" applyNumberFormat="1" applyFont="1" applyBorder="1" applyAlignment="1">
      <alignment vertical="center"/>
    </xf>
    <xf numFmtId="171" fontId="0" fillId="0" borderId="49" xfId="2" applyNumberFormat="1" applyFont="1" applyBorder="1" applyAlignment="1">
      <alignment vertical="center"/>
    </xf>
    <xf numFmtId="15" fontId="0" fillId="4" borderId="0" xfId="0" applyNumberFormat="1" applyFill="1"/>
    <xf numFmtId="0" fontId="3" fillId="4" borderId="0" xfId="0" applyFont="1" applyFill="1"/>
    <xf numFmtId="15" fontId="7" fillId="8" borderId="49" xfId="0" applyNumberFormat="1" applyFont="1" applyFill="1" applyBorder="1" applyAlignment="1">
      <alignment vertical="center"/>
    </xf>
    <xf numFmtId="15" fontId="7" fillId="7" borderId="49" xfId="0" applyNumberFormat="1" applyFont="1" applyFill="1" applyBorder="1" applyAlignment="1">
      <alignment vertical="center"/>
    </xf>
    <xf numFmtId="15" fontId="9" fillId="0" borderId="6" xfId="0" applyNumberFormat="1" applyFont="1" applyBorder="1" applyAlignment="1">
      <alignment vertical="center"/>
    </xf>
    <xf numFmtId="15" fontId="7" fillId="10" borderId="41" xfId="0" applyNumberFormat="1" applyFont="1" applyFill="1" applyBorder="1" applyAlignment="1">
      <alignment vertical="center"/>
    </xf>
    <xf numFmtId="15" fontId="9" fillId="7" borderId="41" xfId="0" applyNumberFormat="1" applyFont="1" applyFill="1" applyBorder="1" applyAlignment="1">
      <alignment vertical="center"/>
    </xf>
    <xf numFmtId="15" fontId="9" fillId="0" borderId="40" xfId="0" applyNumberFormat="1" applyFont="1" applyBorder="1" applyAlignment="1">
      <alignment vertical="center"/>
    </xf>
    <xf numFmtId="169" fontId="6" fillId="7" borderId="41" xfId="1" applyFont="1" applyFill="1" applyBorder="1" applyAlignment="1">
      <alignment vertical="center"/>
    </xf>
    <xf numFmtId="0" fontId="10" fillId="0" borderId="18" xfId="0" applyFont="1" applyBorder="1" applyAlignment="1" applyProtection="1">
      <alignment horizontal="justify" vertical="center" wrapText="1"/>
      <protection locked="0"/>
    </xf>
    <xf numFmtId="0" fontId="9" fillId="0" borderId="2" xfId="0" applyFont="1" applyBorder="1" applyAlignment="1" applyProtection="1">
      <alignment horizontal="center" vertical="center" wrapText="1"/>
      <protection locked="0"/>
    </xf>
    <xf numFmtId="15" fontId="9" fillId="0" borderId="2" xfId="0" applyNumberFormat="1" applyFont="1" applyBorder="1" applyAlignment="1">
      <alignment vertical="center"/>
    </xf>
    <xf numFmtId="170" fontId="9" fillId="0" borderId="44" xfId="1" applyNumberFormat="1" applyFont="1" applyBorder="1" applyAlignment="1">
      <alignment horizontal="center" vertical="center"/>
    </xf>
    <xf numFmtId="15" fontId="7" fillId="7" borderId="30" xfId="0" applyNumberFormat="1" applyFont="1" applyFill="1" applyBorder="1" applyAlignment="1">
      <alignment vertical="center"/>
    </xf>
    <xf numFmtId="15" fontId="7" fillId="7" borderId="41" xfId="0" applyNumberFormat="1" applyFont="1" applyFill="1" applyBorder="1" applyAlignment="1">
      <alignment vertical="center"/>
    </xf>
    <xf numFmtId="171" fontId="0" fillId="0" borderId="2" xfId="2" applyNumberFormat="1" applyFont="1" applyBorder="1" applyAlignment="1">
      <alignment vertical="center"/>
    </xf>
    <xf numFmtId="0" fontId="4" fillId="6" borderId="1" xfId="0" applyFont="1" applyFill="1" applyBorder="1" applyAlignment="1">
      <alignment horizontal="center" vertical="center" wrapText="1"/>
    </xf>
    <xf numFmtId="0" fontId="18" fillId="5" borderId="14" xfId="0" applyFont="1" applyFill="1" applyBorder="1" applyAlignment="1">
      <alignment horizontal="center" vertical="center"/>
    </xf>
    <xf numFmtId="0" fontId="4" fillId="6" borderId="34" xfId="0" applyFont="1" applyFill="1" applyBorder="1" applyAlignment="1">
      <alignment horizontal="center" vertical="center" wrapText="1"/>
    </xf>
    <xf numFmtId="0" fontId="18" fillId="6" borderId="39" xfId="0" applyFont="1" applyFill="1" applyBorder="1" applyAlignment="1">
      <alignment horizontal="center" vertical="center"/>
    </xf>
    <xf numFmtId="0" fontId="18" fillId="2" borderId="46" xfId="0" applyFont="1" applyFill="1" applyBorder="1" applyAlignment="1">
      <alignment horizontal="center" vertical="center"/>
    </xf>
    <xf numFmtId="0" fontId="18" fillId="6" borderId="38" xfId="0" applyFont="1" applyFill="1" applyBorder="1" applyAlignment="1">
      <alignment horizontal="center" vertical="center"/>
    </xf>
    <xf numFmtId="0" fontId="17" fillId="7" borderId="29" xfId="0" applyFont="1" applyFill="1" applyBorder="1" applyAlignment="1">
      <alignment horizontal="center" vertical="center"/>
    </xf>
    <xf numFmtId="0" fontId="17" fillId="7" borderId="30" xfId="0" applyFont="1" applyFill="1" applyBorder="1" applyAlignment="1">
      <alignment horizontal="center" vertical="center" wrapText="1"/>
    </xf>
    <xf numFmtId="0" fontId="17" fillId="7" borderId="31" xfId="0" applyFont="1" applyFill="1" applyBorder="1" applyAlignment="1">
      <alignment horizontal="center" vertical="center"/>
    </xf>
    <xf numFmtId="171" fontId="0" fillId="0" borderId="3" xfId="2" applyNumberFormat="1" applyFont="1" applyBorder="1" applyAlignment="1">
      <alignment vertical="center"/>
    </xf>
    <xf numFmtId="0" fontId="10" fillId="4" borderId="1" xfId="0" applyFont="1" applyFill="1" applyBorder="1" applyAlignment="1" applyProtection="1">
      <alignment horizontal="justify" vertical="center" wrapText="1"/>
      <protection locked="0"/>
    </xf>
    <xf numFmtId="0" fontId="7" fillId="8" borderId="32" xfId="0" applyFont="1" applyFill="1" applyBorder="1" applyAlignment="1" applyProtection="1">
      <alignment horizontal="center" vertical="center" wrapText="1"/>
      <protection locked="0"/>
    </xf>
    <xf numFmtId="15" fontId="9" fillId="0" borderId="45" xfId="0" applyNumberFormat="1" applyFont="1" applyBorder="1" applyAlignment="1">
      <alignment vertical="center"/>
    </xf>
    <xf numFmtId="0" fontId="7" fillId="0" borderId="2" xfId="0" applyFont="1" applyBorder="1" applyAlignment="1">
      <alignment horizontal="center" vertical="center"/>
    </xf>
    <xf numFmtId="171" fontId="0" fillId="0" borderId="10" xfId="2" applyNumberFormat="1" applyFont="1" applyBorder="1" applyAlignment="1">
      <alignment vertical="center"/>
    </xf>
    <xf numFmtId="171" fontId="0" fillId="0" borderId="4" xfId="2" applyNumberFormat="1" applyFont="1" applyBorder="1" applyAlignment="1">
      <alignment vertical="center"/>
    </xf>
    <xf numFmtId="171" fontId="7" fillId="10" borderId="30" xfId="2" applyNumberFormat="1" applyFont="1" applyFill="1" applyBorder="1" applyAlignment="1">
      <alignment horizontal="right" vertical="center"/>
    </xf>
    <xf numFmtId="171" fontId="7" fillId="7" borderId="48" xfId="2" applyNumberFormat="1" applyFont="1" applyFill="1" applyBorder="1" applyAlignment="1">
      <alignment horizontal="right" vertical="center"/>
    </xf>
    <xf numFmtId="171" fontId="7" fillId="10" borderId="31" xfId="2" applyNumberFormat="1" applyFont="1" applyFill="1" applyBorder="1" applyAlignment="1">
      <alignment horizontal="right" vertical="center"/>
    </xf>
    <xf numFmtId="0" fontId="6" fillId="8" borderId="31" xfId="0" applyFont="1" applyFill="1" applyBorder="1"/>
    <xf numFmtId="0" fontId="3" fillId="0" borderId="39" xfId="0" applyFont="1" applyBorder="1"/>
    <xf numFmtId="0" fontId="7" fillId="8" borderId="10" xfId="0" applyFont="1" applyFill="1" applyBorder="1" applyAlignment="1" applyProtection="1">
      <alignment horizontal="center" vertical="center" wrapText="1"/>
    </xf>
    <xf numFmtId="0" fontId="7" fillId="8" borderId="28" xfId="0" applyFont="1" applyFill="1" applyBorder="1" applyAlignment="1" applyProtection="1">
      <alignment horizontal="center" vertical="center" wrapText="1"/>
    </xf>
    <xf numFmtId="0" fontId="7" fillId="7" borderId="28" xfId="0" applyFont="1" applyFill="1" applyBorder="1" applyAlignment="1" applyProtection="1">
      <alignment horizontal="center" vertical="center" wrapText="1"/>
    </xf>
    <xf numFmtId="171" fontId="7" fillId="8" borderId="10" xfId="2" applyNumberFormat="1" applyFont="1" applyFill="1" applyBorder="1" applyAlignment="1" applyProtection="1">
      <alignment horizontal="right" vertical="center" wrapText="1"/>
      <protection locked="0"/>
    </xf>
    <xf numFmtId="0" fontId="7" fillId="7" borderId="30" xfId="0" applyFont="1" applyFill="1" applyBorder="1" applyAlignment="1" applyProtection="1">
      <alignment horizontal="center" vertical="center" wrapText="1"/>
    </xf>
    <xf numFmtId="0" fontId="7" fillId="10" borderId="30" xfId="0" applyFont="1" applyFill="1" applyBorder="1" applyAlignment="1" applyProtection="1">
      <alignment horizontal="center" vertical="center" wrapText="1"/>
    </xf>
    <xf numFmtId="0" fontId="6" fillId="8" borderId="30" xfId="0" applyFont="1" applyFill="1" applyBorder="1" applyAlignment="1" applyProtection="1">
      <alignment horizontal="center" vertical="center"/>
      <protection locked="0"/>
    </xf>
    <xf numFmtId="0" fontId="6" fillId="8" borderId="30" xfId="0" applyFont="1" applyFill="1" applyBorder="1" applyProtection="1">
      <protection locked="0"/>
    </xf>
    <xf numFmtId="170" fontId="6" fillId="8" borderId="30" xfId="1" applyNumberFormat="1" applyFont="1" applyFill="1" applyBorder="1" applyAlignment="1" applyProtection="1">
      <alignment vertical="center"/>
      <protection locked="0"/>
    </xf>
    <xf numFmtId="171" fontId="6" fillId="8" borderId="30" xfId="2" applyNumberFormat="1" applyFont="1" applyFill="1" applyBorder="1" applyAlignment="1" applyProtection="1">
      <alignment horizontal="right" vertical="center"/>
      <protection locked="0"/>
    </xf>
    <xf numFmtId="0" fontId="9" fillId="0" borderId="1" xfId="0" applyFont="1" applyBorder="1" applyAlignment="1" applyProtection="1">
      <alignment horizontal="left" vertical="center" wrapText="1"/>
      <protection locked="0"/>
    </xf>
    <xf numFmtId="0" fontId="7" fillId="8" borderId="49" xfId="0" applyFont="1" applyFill="1" applyBorder="1" applyAlignment="1" applyProtection="1">
      <alignment horizontal="justify" vertical="center" wrapText="1"/>
      <protection locked="0"/>
    </xf>
    <xf numFmtId="0" fontId="10" fillId="0" borderId="6" xfId="0" applyFont="1" applyBorder="1" applyAlignment="1" applyProtection="1">
      <alignment horizontal="justify" vertical="center" wrapText="1"/>
      <protection locked="0"/>
    </xf>
    <xf numFmtId="0" fontId="10" fillId="0" borderId="4" xfId="0" applyFont="1" applyBorder="1" applyAlignment="1" applyProtection="1">
      <alignment horizontal="justify" vertical="center" wrapText="1"/>
      <protection locked="0"/>
    </xf>
    <xf numFmtId="0" fontId="10" fillId="0" borderId="5" xfId="0" applyFont="1" applyBorder="1" applyAlignment="1" applyProtection="1">
      <alignment horizontal="justify" vertical="center" wrapText="1"/>
      <protection locked="0"/>
    </xf>
    <xf numFmtId="0" fontId="11" fillId="7" borderId="41" xfId="0" applyFont="1" applyFill="1" applyBorder="1" applyAlignment="1" applyProtection="1">
      <alignment horizontal="justify" vertical="center" wrapText="1"/>
      <protection locked="0"/>
    </xf>
    <xf numFmtId="0" fontId="11" fillId="10" borderId="41" xfId="0" applyFont="1" applyFill="1" applyBorder="1" applyAlignment="1" applyProtection="1">
      <alignment horizontal="justify" vertical="center" wrapText="1"/>
      <protection locked="0"/>
    </xf>
    <xf numFmtId="170" fontId="6" fillId="7" borderId="13" xfId="1" applyNumberFormat="1" applyFont="1" applyFill="1" applyBorder="1" applyAlignment="1">
      <alignment vertical="center"/>
    </xf>
    <xf numFmtId="0" fontId="7" fillId="10" borderId="31" xfId="0" applyFont="1" applyFill="1" applyBorder="1" applyAlignment="1" applyProtection="1">
      <alignment horizontal="center" vertical="center" wrapText="1"/>
      <protection locked="0"/>
    </xf>
    <xf numFmtId="169" fontId="6" fillId="7" borderId="13" xfId="1" applyFont="1" applyFill="1" applyBorder="1" applyAlignment="1">
      <alignment vertical="center"/>
    </xf>
    <xf numFmtId="0" fontId="10" fillId="0" borderId="15" xfId="0" applyFont="1" applyBorder="1" applyAlignment="1" applyProtection="1">
      <alignment horizontal="justify" vertical="center" wrapText="1"/>
      <protection locked="0"/>
    </xf>
    <xf numFmtId="0" fontId="7" fillId="7" borderId="41"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9" fillId="0" borderId="4" xfId="0" applyFont="1" applyFill="1" applyBorder="1" applyAlignment="1" applyProtection="1">
      <alignment horizontal="left" vertical="center" wrapText="1"/>
      <protection locked="0"/>
    </xf>
    <xf numFmtId="0" fontId="9" fillId="0" borderId="5"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7" fillId="10" borderId="41" xfId="0" applyFont="1" applyFill="1" applyBorder="1" applyAlignment="1" applyProtection="1">
      <alignment horizontal="left" vertical="center" wrapText="1"/>
      <protection locked="0"/>
    </xf>
    <xf numFmtId="0" fontId="9" fillId="4" borderId="4" xfId="0" applyFont="1" applyFill="1" applyBorder="1" applyAlignment="1" applyProtection="1">
      <alignment horizontal="left" vertical="center" wrapText="1"/>
      <protection locked="0"/>
    </xf>
    <xf numFmtId="0" fontId="0" fillId="11" borderId="20"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20" xfId="0" applyFill="1" applyBorder="1" applyAlignment="1">
      <alignment horizontal="center" vertical="center" wrapText="1"/>
    </xf>
    <xf numFmtId="0" fontId="0" fillId="11" borderId="0" xfId="0" applyFill="1" applyBorder="1" applyAlignment="1">
      <alignment horizontal="center" vertical="center" wrapText="1"/>
    </xf>
    <xf numFmtId="0" fontId="7" fillId="11" borderId="0" xfId="0" applyFont="1" applyFill="1" applyBorder="1" applyAlignment="1">
      <alignment horizontal="center" vertical="center" wrapText="1"/>
    </xf>
    <xf numFmtId="0" fontId="9" fillId="0" borderId="9" xfId="0"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0" fontId="9" fillId="0" borderId="8" xfId="0" applyFont="1" applyBorder="1" applyAlignment="1" applyProtection="1">
      <alignment horizontal="center" vertical="center" wrapText="1"/>
      <protection locked="0"/>
    </xf>
    <xf numFmtId="0" fontId="7" fillId="7" borderId="12" xfId="0" applyFont="1" applyFill="1" applyBorder="1" applyAlignment="1" applyProtection="1">
      <alignment horizontal="center" vertical="center" wrapText="1"/>
      <protection locked="0"/>
    </xf>
    <xf numFmtId="0" fontId="7" fillId="10" borderId="12" xfId="0" applyFont="1" applyFill="1" applyBorder="1" applyAlignment="1" applyProtection="1">
      <alignment horizontal="center" vertical="center" wrapText="1"/>
      <protection locked="0"/>
    </xf>
    <xf numFmtId="0" fontId="7" fillId="7" borderId="0" xfId="0" applyFont="1" applyFill="1" applyBorder="1" applyAlignment="1" applyProtection="1">
      <alignment horizontal="center" vertical="center" wrapText="1"/>
      <protection locked="0"/>
    </xf>
    <xf numFmtId="0" fontId="9" fillId="0" borderId="9" xfId="0" applyFont="1" applyBorder="1" applyAlignment="1">
      <alignment horizontal="center" vertical="center"/>
    </xf>
    <xf numFmtId="0" fontId="9" fillId="0" borderId="7" xfId="0" applyFont="1" applyBorder="1" applyAlignment="1">
      <alignment horizontal="center" vertical="center"/>
    </xf>
    <xf numFmtId="0" fontId="9" fillId="0" borderId="64" xfId="0" applyFont="1" applyBorder="1" applyAlignment="1">
      <alignment horizontal="center" vertical="center"/>
    </xf>
    <xf numFmtId="0" fontId="7" fillId="8" borderId="65" xfId="0" applyFont="1" applyFill="1" applyBorder="1" applyAlignment="1">
      <alignment vertical="center"/>
    </xf>
    <xf numFmtId="0" fontId="7" fillId="7" borderId="1" xfId="0" applyFont="1" applyFill="1" applyBorder="1" applyAlignment="1" applyProtection="1">
      <alignment horizontal="center" vertical="center" wrapText="1"/>
    </xf>
    <xf numFmtId="171" fontId="7" fillId="0" borderId="1" xfId="2" applyNumberFormat="1" applyFont="1" applyFill="1" applyBorder="1" applyAlignment="1" applyProtection="1">
      <alignment horizontal="right" vertical="center" wrapText="1"/>
      <protection locked="0"/>
    </xf>
    <xf numFmtId="171" fontId="7" fillId="10" borderId="49" xfId="2" applyNumberFormat="1" applyFont="1" applyFill="1" applyBorder="1" applyAlignment="1">
      <alignment vertical="center"/>
    </xf>
    <xf numFmtId="171" fontId="7" fillId="0" borderId="3" xfId="2" applyNumberFormat="1" applyFont="1" applyFill="1" applyBorder="1" applyAlignment="1" applyProtection="1">
      <alignment horizontal="right" vertical="center" wrapText="1"/>
      <protection locked="0"/>
    </xf>
    <xf numFmtId="171" fontId="7" fillId="7" borderId="29" xfId="2" applyNumberFormat="1" applyFont="1" applyFill="1" applyBorder="1" applyAlignment="1" applyProtection="1">
      <alignment horizontal="right" vertical="center" wrapText="1"/>
      <protection locked="0"/>
    </xf>
    <xf numFmtId="171" fontId="6" fillId="7" borderId="30" xfId="2" applyNumberFormat="1" applyFont="1" applyFill="1" applyBorder="1" applyAlignment="1" applyProtection="1">
      <alignment vertical="center"/>
      <protection locked="0"/>
    </xf>
    <xf numFmtId="0" fontId="7" fillId="7" borderId="1" xfId="0" applyFont="1" applyFill="1" applyBorder="1" applyAlignment="1" applyProtection="1">
      <alignment horizontal="center" vertical="center" wrapText="1"/>
      <protection locked="0"/>
    </xf>
    <xf numFmtId="0" fontId="7" fillId="7" borderId="51" xfId="0" applyFont="1" applyFill="1" applyBorder="1" applyAlignment="1" applyProtection="1">
      <alignment horizontal="center" vertical="center" wrapText="1"/>
      <protection locked="0"/>
    </xf>
    <xf numFmtId="170" fontId="7" fillId="7" borderId="42" xfId="1" applyNumberFormat="1" applyFont="1" applyFill="1" applyBorder="1" applyAlignment="1">
      <alignment vertical="center"/>
    </xf>
    <xf numFmtId="0" fontId="7" fillId="7" borderId="49" xfId="0" applyFont="1" applyFill="1" applyBorder="1" applyAlignment="1" applyProtection="1">
      <alignment horizontal="center" vertical="center" wrapText="1"/>
      <protection locked="0"/>
    </xf>
    <xf numFmtId="170" fontId="7" fillId="7" borderId="28" xfId="1" applyNumberFormat="1" applyFont="1" applyFill="1" applyBorder="1" applyAlignment="1">
      <alignment vertical="center"/>
    </xf>
    <xf numFmtId="170" fontId="7" fillId="7" borderId="49" xfId="1" applyNumberFormat="1" applyFont="1" applyFill="1" applyBorder="1" applyAlignment="1">
      <alignment vertical="center"/>
    </xf>
    <xf numFmtId="0" fontId="7" fillId="7" borderId="24" xfId="0" applyFont="1" applyFill="1" applyBorder="1" applyAlignment="1" applyProtection="1">
      <alignment horizontal="center" vertical="center" wrapText="1"/>
      <protection locked="0"/>
    </xf>
    <xf numFmtId="170" fontId="7" fillId="7" borderId="11" xfId="1" applyNumberFormat="1" applyFont="1" applyFill="1" applyBorder="1" applyAlignment="1">
      <alignment vertical="center"/>
    </xf>
    <xf numFmtId="170" fontId="7" fillId="0" borderId="1" xfId="1" applyNumberFormat="1" applyFont="1" applyFill="1" applyBorder="1" applyAlignment="1">
      <alignment vertical="center"/>
    </xf>
    <xf numFmtId="15" fontId="7" fillId="7" borderId="51" xfId="0" applyNumberFormat="1" applyFont="1" applyFill="1" applyBorder="1" applyAlignment="1">
      <alignment vertical="center"/>
    </xf>
    <xf numFmtId="15" fontId="7" fillId="7" borderId="42" xfId="0" applyNumberFormat="1" applyFont="1" applyFill="1" applyBorder="1" applyAlignment="1">
      <alignment vertical="center"/>
    </xf>
    <xf numFmtId="0" fontId="7" fillId="7" borderId="51" xfId="0" applyFont="1" applyFill="1" applyBorder="1" applyAlignment="1" applyProtection="1">
      <alignment horizontal="left" vertical="center" wrapText="1"/>
      <protection locked="0"/>
    </xf>
    <xf numFmtId="0" fontId="11" fillId="7" borderId="42"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left" vertical="center" wrapText="1"/>
      <protection locked="0"/>
    </xf>
    <xf numFmtId="170" fontId="7" fillId="8" borderId="10" xfId="0" applyNumberFormat="1" applyFont="1" applyFill="1" applyBorder="1" applyAlignment="1" applyProtection="1">
      <alignment horizontal="center" vertical="center" wrapText="1"/>
      <protection locked="0"/>
    </xf>
    <xf numFmtId="0" fontId="10" fillId="0" borderId="3" xfId="0" applyFont="1" applyBorder="1" applyAlignment="1" applyProtection="1">
      <alignment horizontal="center" vertical="center" wrapText="1"/>
      <protection locked="0"/>
    </xf>
    <xf numFmtId="170" fontId="7" fillId="7" borderId="28" xfId="1" applyNumberFormat="1" applyFont="1" applyFill="1" applyBorder="1" applyAlignment="1" applyProtection="1">
      <alignment horizontal="center" vertical="center" wrapText="1"/>
      <protection locked="0"/>
    </xf>
    <xf numFmtId="170" fontId="7" fillId="8" borderId="28" xfId="1" applyNumberFormat="1" applyFont="1" applyFill="1" applyBorder="1" applyAlignment="1" applyProtection="1">
      <alignment horizontal="center" vertical="center" wrapText="1"/>
      <protection locked="0"/>
    </xf>
    <xf numFmtId="170" fontId="7" fillId="7" borderId="41" xfId="1" applyNumberFormat="1" applyFont="1" applyFill="1" applyBorder="1" applyAlignment="1" applyProtection="1">
      <alignment horizontal="center" vertical="center" wrapText="1"/>
    </xf>
    <xf numFmtId="170" fontId="7" fillId="8" borderId="10" xfId="1" applyNumberFormat="1" applyFont="1" applyFill="1" applyBorder="1" applyAlignment="1" applyProtection="1">
      <alignment horizontal="center" vertical="center" wrapText="1"/>
    </xf>
    <xf numFmtId="170" fontId="7" fillId="7" borderId="30" xfId="1" applyNumberFormat="1" applyFont="1" applyFill="1" applyBorder="1" applyAlignment="1" applyProtection="1">
      <alignment horizontal="center" vertical="center"/>
    </xf>
    <xf numFmtId="15" fontId="7" fillId="7" borderId="1" xfId="0" applyNumberFormat="1" applyFont="1" applyFill="1" applyBorder="1" applyAlignment="1">
      <alignment vertical="center"/>
    </xf>
    <xf numFmtId="9" fontId="7" fillId="7" borderId="31" xfId="2" applyFont="1" applyFill="1" applyBorder="1" applyAlignment="1" applyProtection="1">
      <alignment vertical="center"/>
      <protection locked="0"/>
    </xf>
    <xf numFmtId="170" fontId="7" fillId="7" borderId="12" xfId="0" applyNumberFormat="1" applyFont="1" applyFill="1" applyBorder="1" applyAlignment="1" applyProtection="1">
      <alignment horizontal="center" vertical="center" wrapText="1"/>
      <protection locked="0"/>
    </xf>
    <xf numFmtId="0" fontId="7" fillId="11" borderId="19" xfId="0" applyFont="1" applyFill="1" applyBorder="1" applyAlignment="1">
      <alignment horizontal="center" vertical="center" wrapText="1"/>
    </xf>
    <xf numFmtId="0" fontId="7" fillId="8" borderId="49" xfId="0" applyFont="1" applyFill="1" applyBorder="1" applyAlignment="1" applyProtection="1">
      <alignment horizontal="left" vertical="center" wrapText="1"/>
      <protection locked="0"/>
    </xf>
    <xf numFmtId="0" fontId="7" fillId="8" borderId="3" xfId="0" applyFont="1" applyFill="1" applyBorder="1" applyAlignment="1" applyProtection="1">
      <alignment horizontal="center" vertical="center" wrapText="1"/>
      <protection locked="0"/>
    </xf>
    <xf numFmtId="0" fontId="7" fillId="8" borderId="3" xfId="0" applyFont="1" applyFill="1" applyBorder="1" applyAlignment="1" applyProtection="1">
      <alignment horizontal="center" vertical="center" wrapText="1"/>
    </xf>
    <xf numFmtId="170" fontId="7" fillId="8" borderId="28" xfId="1" applyNumberFormat="1" applyFont="1" applyFill="1" applyBorder="1" applyAlignment="1" applyProtection="1">
      <alignment vertical="center"/>
    </xf>
    <xf numFmtId="0" fontId="0" fillId="8" borderId="3" xfId="0" applyFill="1" applyBorder="1"/>
    <xf numFmtId="0" fontId="7" fillId="4" borderId="1" xfId="0" applyFont="1" applyFill="1" applyBorder="1" applyAlignment="1" applyProtection="1">
      <alignment horizontal="center" vertical="center" wrapText="1"/>
      <protection locked="0"/>
    </xf>
    <xf numFmtId="15" fontId="7" fillId="7" borderId="49" xfId="0" applyNumberFormat="1" applyFont="1" applyFill="1" applyBorder="1" applyAlignment="1">
      <alignment horizontal="center" vertical="center"/>
    </xf>
    <xf numFmtId="15" fontId="7" fillId="7" borderId="28" xfId="0" applyNumberFormat="1" applyFont="1" applyFill="1" applyBorder="1" applyAlignment="1">
      <alignment horizontal="center" vertical="center"/>
    </xf>
    <xf numFmtId="170" fontId="7" fillId="7" borderId="65" xfId="1" applyNumberFormat="1" applyFont="1" applyFill="1" applyBorder="1" applyAlignment="1">
      <alignment horizontal="center" vertical="center"/>
    </xf>
    <xf numFmtId="9" fontId="7" fillId="8" borderId="48" xfId="2" applyFont="1" applyFill="1" applyBorder="1" applyAlignment="1" applyProtection="1">
      <alignment vertical="center"/>
      <protection locked="0"/>
    </xf>
    <xf numFmtId="0" fontId="7" fillId="12" borderId="0" xfId="0" applyFont="1" applyFill="1" applyBorder="1" applyAlignment="1" applyProtection="1">
      <alignment vertical="center" wrapText="1"/>
      <protection locked="0"/>
    </xf>
    <xf numFmtId="0" fontId="7" fillId="12" borderId="10" xfId="0" applyFont="1" applyFill="1" applyBorder="1" applyAlignment="1" applyProtection="1">
      <alignment vertical="center" wrapText="1"/>
      <protection locked="0"/>
    </xf>
    <xf numFmtId="0" fontId="7" fillId="12" borderId="24" xfId="0" applyFont="1" applyFill="1" applyBorder="1" applyAlignment="1" applyProtection="1">
      <alignment vertical="center" wrapText="1"/>
      <protection locked="0"/>
    </xf>
    <xf numFmtId="0" fontId="7" fillId="12" borderId="49" xfId="0" applyFont="1" applyFill="1" applyBorder="1" applyAlignment="1" applyProtection="1">
      <alignment vertical="center" wrapText="1"/>
      <protection locked="0"/>
    </xf>
    <xf numFmtId="0" fontId="20" fillId="7" borderId="1" xfId="0" applyFont="1" applyFill="1" applyBorder="1" applyAlignment="1" applyProtection="1">
      <alignment vertical="center" wrapText="1"/>
      <protection locked="0"/>
    </xf>
    <xf numFmtId="0" fontId="7" fillId="7" borderId="1" xfId="0" applyFont="1" applyFill="1" applyBorder="1" applyAlignment="1" applyProtection="1">
      <alignment vertical="center" wrapText="1"/>
      <protection locked="0"/>
    </xf>
    <xf numFmtId="0" fontId="7" fillId="12" borderId="9" xfId="0" applyFont="1" applyFill="1" applyBorder="1" applyAlignment="1" applyProtection="1">
      <alignment vertical="center" wrapText="1"/>
      <protection locked="0"/>
    </xf>
    <xf numFmtId="0" fontId="7" fillId="12" borderId="6" xfId="0" applyFont="1" applyFill="1" applyBorder="1" applyAlignment="1" applyProtection="1">
      <alignment vertical="center" wrapText="1"/>
      <protection locked="0"/>
    </xf>
    <xf numFmtId="0" fontId="7" fillId="10" borderId="51" xfId="0" applyFont="1" applyFill="1" applyBorder="1" applyAlignment="1" applyProtection="1">
      <alignment horizontal="center" vertical="center" wrapText="1"/>
      <protection locked="0"/>
    </xf>
    <xf numFmtId="170" fontId="7" fillId="10" borderId="42" xfId="1" applyNumberFormat="1" applyFont="1" applyFill="1" applyBorder="1" applyAlignment="1">
      <alignment horizontal="center" vertical="center"/>
    </xf>
    <xf numFmtId="170" fontId="7" fillId="10" borderId="51" xfId="1" applyNumberFormat="1" applyFont="1" applyFill="1" applyBorder="1" applyAlignment="1">
      <alignment horizontal="center" vertical="center"/>
    </xf>
    <xf numFmtId="171" fontId="7" fillId="0" borderId="1" xfId="2" applyNumberFormat="1" applyFont="1" applyFill="1" applyBorder="1" applyAlignment="1">
      <alignment vertical="center"/>
    </xf>
    <xf numFmtId="0" fontId="18" fillId="2" borderId="43" xfId="0" applyFont="1" applyFill="1" applyBorder="1" applyAlignment="1">
      <alignment horizontal="center" vertical="center"/>
    </xf>
    <xf numFmtId="0" fontId="4" fillId="6" borderId="2" xfId="0" applyFont="1" applyFill="1" applyBorder="1" applyAlignment="1">
      <alignment horizontal="center" vertical="center" wrapText="1"/>
    </xf>
    <xf numFmtId="0" fontId="18" fillId="6" borderId="44" xfId="0" applyFont="1" applyFill="1" applyBorder="1" applyAlignment="1">
      <alignment horizontal="center" vertical="center"/>
    </xf>
    <xf numFmtId="0" fontId="13" fillId="7" borderId="1" xfId="0" applyFont="1" applyFill="1" applyBorder="1" applyAlignment="1">
      <alignment vertical="center" wrapText="1"/>
    </xf>
    <xf numFmtId="0" fontId="13" fillId="7" borderId="1" xfId="0" applyFont="1" applyFill="1" applyBorder="1" applyAlignment="1">
      <alignment horizontal="center" vertical="center" wrapText="1"/>
    </xf>
    <xf numFmtId="3" fontId="27" fillId="7" borderId="1" xfId="0" applyNumberFormat="1" applyFont="1" applyFill="1" applyBorder="1" applyAlignment="1">
      <alignment horizontal="right" vertical="center" wrapText="1"/>
    </xf>
    <xf numFmtId="170" fontId="7" fillId="7" borderId="42" xfId="1" applyNumberFormat="1" applyFont="1" applyFill="1" applyBorder="1" applyAlignment="1">
      <alignment vertical="center" wrapText="1"/>
    </xf>
    <xf numFmtId="9" fontId="7" fillId="7" borderId="53" xfId="2" applyFont="1" applyFill="1" applyBorder="1" applyAlignment="1" applyProtection="1">
      <alignment vertical="center"/>
      <protection locked="0"/>
    </xf>
    <xf numFmtId="0" fontId="0" fillId="12" borderId="1" xfId="0" applyFill="1" applyBorder="1"/>
    <xf numFmtId="0" fontId="0" fillId="12" borderId="17" xfId="0" applyFill="1" applyBorder="1"/>
    <xf numFmtId="0" fontId="27" fillId="7" borderId="1" xfId="0" applyFont="1" applyFill="1" applyBorder="1" applyAlignment="1">
      <alignment horizontal="left" vertical="center" wrapText="1"/>
    </xf>
    <xf numFmtId="0" fontId="11" fillId="7" borderId="1" xfId="0" applyFont="1" applyFill="1" applyBorder="1" applyAlignment="1">
      <alignment horizontal="left" vertical="center" wrapText="1"/>
    </xf>
    <xf numFmtId="171" fontId="6" fillId="7" borderId="53" xfId="2" applyNumberFormat="1" applyFont="1" applyFill="1" applyBorder="1" applyAlignment="1" applyProtection="1">
      <alignment vertical="center"/>
      <protection locked="0"/>
    </xf>
    <xf numFmtId="9" fontId="7" fillId="7" borderId="68" xfId="2" applyFont="1" applyFill="1" applyBorder="1" applyAlignment="1" applyProtection="1">
      <alignment vertical="center"/>
      <protection locked="0"/>
    </xf>
    <xf numFmtId="0" fontId="0" fillId="12" borderId="3" xfId="0" applyFill="1" applyBorder="1"/>
    <xf numFmtId="0" fontId="0" fillId="12" borderId="37" xfId="0" applyFill="1" applyBorder="1"/>
    <xf numFmtId="0" fontId="0" fillId="12" borderId="38" xfId="0" applyFill="1" applyBorder="1"/>
    <xf numFmtId="170" fontId="7" fillId="7" borderId="49" xfId="1" applyNumberFormat="1" applyFont="1" applyFill="1" applyBorder="1" applyAlignment="1" applyProtection="1">
      <alignment horizontal="center" vertical="center" wrapText="1"/>
      <protection locked="0"/>
    </xf>
    <xf numFmtId="171" fontId="7" fillId="12" borderId="29" xfId="2" applyNumberFormat="1" applyFont="1" applyFill="1" applyBorder="1" applyAlignment="1" applyProtection="1">
      <alignment horizontal="right" vertical="center" wrapText="1"/>
      <protection locked="0"/>
    </xf>
    <xf numFmtId="171" fontId="7" fillId="12" borderId="1" xfId="2" applyNumberFormat="1" applyFont="1" applyFill="1" applyBorder="1" applyAlignment="1" applyProtection="1">
      <alignment horizontal="right" vertical="center" wrapText="1"/>
      <protection locked="0"/>
    </xf>
    <xf numFmtId="171" fontId="7" fillId="12" borderId="3" xfId="2" applyNumberFormat="1" applyFont="1" applyFill="1" applyBorder="1" applyAlignment="1" applyProtection="1">
      <alignment horizontal="right" vertical="center" wrapText="1"/>
      <protection locked="0"/>
    </xf>
    <xf numFmtId="0" fontId="11" fillId="7" borderId="1" xfId="0" applyFont="1" applyFill="1" applyBorder="1" applyAlignment="1">
      <alignment horizontal="center" vertical="center" wrapText="1"/>
    </xf>
    <xf numFmtId="0" fontId="10" fillId="0" borderId="2" xfId="0" applyFont="1" applyBorder="1" applyAlignment="1" applyProtection="1">
      <alignment horizontal="justify" vertical="center" wrapText="1"/>
      <protection locked="0"/>
    </xf>
    <xf numFmtId="0" fontId="9" fillId="0" borderId="18" xfId="0" applyFont="1" applyBorder="1" applyAlignment="1" applyProtection="1">
      <alignment horizontal="center" vertical="center" wrapText="1"/>
      <protection locked="0"/>
    </xf>
    <xf numFmtId="0" fontId="9" fillId="4" borderId="1" xfId="0" applyFont="1" applyFill="1" applyBorder="1" applyAlignment="1" applyProtection="1">
      <alignment horizontal="left" vertical="center" wrapText="1"/>
      <protection locked="0"/>
    </xf>
    <xf numFmtId="0" fontId="10" fillId="4" borderId="3" xfId="0" applyFont="1" applyFill="1" applyBorder="1" applyAlignment="1" applyProtection="1">
      <alignment horizontal="justify" vertical="center" wrapText="1"/>
      <protection locked="0"/>
    </xf>
    <xf numFmtId="0" fontId="7" fillId="7" borderId="30" xfId="0" applyFont="1" applyFill="1" applyBorder="1" applyAlignment="1" applyProtection="1">
      <alignment horizontal="left" vertical="center" wrapText="1"/>
      <protection locked="0"/>
    </xf>
    <xf numFmtId="15" fontId="9" fillId="0" borderId="36" xfId="0" applyNumberFormat="1" applyFont="1" applyBorder="1" applyAlignment="1">
      <alignment vertical="center"/>
    </xf>
    <xf numFmtId="15" fontId="9" fillId="0" borderId="18" xfId="0" applyNumberFormat="1" applyFont="1" applyBorder="1" applyAlignment="1">
      <alignment vertical="center"/>
    </xf>
    <xf numFmtId="0" fontId="10" fillId="0" borderId="1" xfId="0" applyFont="1" applyBorder="1" applyAlignment="1" applyProtection="1">
      <alignment horizontal="center" vertical="center" wrapText="1"/>
      <protection locked="0"/>
    </xf>
    <xf numFmtId="0" fontId="7" fillId="4" borderId="1" xfId="0" applyFont="1" applyFill="1" applyBorder="1" applyAlignment="1" applyProtection="1">
      <alignment horizontal="center" vertical="center" wrapText="1"/>
      <protection locked="0"/>
    </xf>
    <xf numFmtId="0" fontId="23" fillId="12" borderId="0" xfId="0" applyFont="1" applyFill="1" applyBorder="1" applyAlignment="1" applyProtection="1">
      <alignment horizontal="center" vertical="center" wrapText="1"/>
      <protection locked="0"/>
    </xf>
    <xf numFmtId="0" fontId="23" fillId="12" borderId="10" xfId="0" applyFont="1" applyFill="1" applyBorder="1" applyAlignment="1" applyProtection="1">
      <alignment horizontal="center" vertical="center" wrapText="1"/>
      <protection locked="0"/>
    </xf>
    <xf numFmtId="0" fontId="21" fillId="12" borderId="0" xfId="0" applyFont="1" applyFill="1" applyBorder="1" applyAlignment="1" applyProtection="1">
      <alignment horizontal="center" vertical="center" wrapText="1"/>
      <protection locked="0"/>
    </xf>
    <xf numFmtId="0" fontId="22" fillId="12" borderId="11" xfId="0" applyFont="1" applyFill="1" applyBorder="1" applyAlignment="1" applyProtection="1">
      <alignment horizontal="center" vertical="center" wrapText="1"/>
      <protection locked="0"/>
    </xf>
    <xf numFmtId="0" fontId="22" fillId="12" borderId="0" xfId="0" applyFont="1" applyFill="1" applyBorder="1" applyAlignment="1" applyProtection="1">
      <alignment horizontal="center" vertical="center" wrapText="1"/>
      <protection locked="0"/>
    </xf>
    <xf numFmtId="0" fontId="22" fillId="12" borderId="23" xfId="0" applyFont="1" applyFill="1" applyBorder="1" applyAlignment="1" applyProtection="1">
      <alignment horizontal="center" vertical="center" wrapText="1"/>
      <protection locked="0"/>
    </xf>
    <xf numFmtId="0" fontId="9" fillId="12" borderId="11" xfId="0" applyFont="1" applyFill="1" applyBorder="1" applyAlignment="1" applyProtection="1">
      <alignment horizontal="center" vertical="center" wrapText="1"/>
      <protection locked="0"/>
    </xf>
    <xf numFmtId="0" fontId="9" fillId="12" borderId="0" xfId="0" applyFont="1" applyFill="1" applyBorder="1" applyAlignment="1" applyProtection="1">
      <alignment horizontal="center" vertical="center" wrapText="1"/>
      <protection locked="0"/>
    </xf>
    <xf numFmtId="0" fontId="0" fillId="11" borderId="20" xfId="0" applyFill="1" applyBorder="1" applyAlignment="1">
      <alignment horizontal="center" vertical="center" wrapText="1"/>
    </xf>
    <xf numFmtId="0" fontId="0" fillId="11" borderId="0" xfId="0" applyFill="1" applyBorder="1" applyAlignment="1">
      <alignment horizontal="center" vertical="center" wrapText="1"/>
    </xf>
    <xf numFmtId="0" fontId="7" fillId="0" borderId="1" xfId="0" applyFont="1" applyFill="1" applyBorder="1" applyAlignment="1" applyProtection="1">
      <alignment horizontal="center" vertical="center" wrapText="1"/>
      <protection locked="0"/>
    </xf>
    <xf numFmtId="0" fontId="7" fillId="8" borderId="49" xfId="0" applyFont="1" applyFill="1" applyBorder="1" applyAlignment="1" applyProtection="1">
      <alignment horizontal="center" vertical="center" wrapText="1"/>
      <protection locked="0"/>
    </xf>
    <xf numFmtId="0" fontId="7" fillId="8" borderId="28" xfId="0" applyFont="1" applyFill="1" applyBorder="1" applyAlignment="1">
      <alignment horizontal="center" vertical="center" wrapText="1"/>
    </xf>
    <xf numFmtId="0" fontId="7" fillId="8" borderId="65" xfId="0" applyFont="1" applyFill="1" applyBorder="1" applyAlignment="1">
      <alignment horizontal="center" vertical="center" wrapText="1"/>
    </xf>
    <xf numFmtId="0" fontId="7" fillId="8" borderId="1" xfId="0" applyFont="1" applyFill="1" applyBorder="1" applyAlignment="1">
      <alignment horizontal="center" vertical="center" wrapText="1"/>
    </xf>
    <xf numFmtId="167" fontId="7" fillId="8" borderId="28" xfId="7" applyFont="1" applyFill="1" applyBorder="1" applyAlignment="1" applyProtection="1">
      <alignment horizontal="center" vertical="center" wrapText="1"/>
      <protection locked="0"/>
    </xf>
    <xf numFmtId="167" fontId="7" fillId="8" borderId="10" xfId="7" applyFont="1" applyFill="1" applyBorder="1" applyAlignment="1" applyProtection="1">
      <alignment horizontal="center" vertical="center" wrapText="1"/>
    </xf>
    <xf numFmtId="3" fontId="7" fillId="7" borderId="28" xfId="0" applyNumberFormat="1" applyFont="1" applyFill="1" applyBorder="1" applyAlignment="1" applyProtection="1">
      <alignment horizontal="center" vertical="center" wrapText="1"/>
      <protection locked="0"/>
    </xf>
    <xf numFmtId="170" fontId="7" fillId="7" borderId="51" xfId="0" applyNumberFormat="1" applyFont="1" applyFill="1" applyBorder="1" applyAlignment="1" applyProtection="1">
      <alignment horizontal="center" vertical="center" wrapText="1"/>
      <protection locked="0"/>
    </xf>
    <xf numFmtId="170" fontId="7" fillId="7" borderId="20" xfId="0" applyNumberFormat="1" applyFont="1" applyFill="1" applyBorder="1" applyAlignment="1" applyProtection="1">
      <alignment horizontal="center" vertical="center" wrapText="1"/>
      <protection locked="0"/>
    </xf>
    <xf numFmtId="171" fontId="7" fillId="7" borderId="35" xfId="2" applyNumberFormat="1" applyFont="1" applyFill="1" applyBorder="1" applyAlignment="1" applyProtection="1">
      <alignment horizontal="right" vertical="center" wrapText="1"/>
      <protection locked="0"/>
    </xf>
    <xf numFmtId="171" fontId="6" fillId="7" borderId="42" xfId="2" applyNumberFormat="1" applyFont="1" applyFill="1" applyBorder="1" applyAlignment="1" applyProtection="1">
      <alignment vertical="center"/>
      <protection locked="0"/>
    </xf>
    <xf numFmtId="9" fontId="7" fillId="7" borderId="69" xfId="2" applyFont="1" applyFill="1" applyBorder="1" applyAlignment="1" applyProtection="1">
      <alignment vertical="center"/>
      <protection locked="0"/>
    </xf>
    <xf numFmtId="171" fontId="7" fillId="0" borderId="29" xfId="2" applyNumberFormat="1" applyFont="1" applyFill="1" applyBorder="1" applyAlignment="1" applyProtection="1">
      <alignment horizontal="right" vertical="center" wrapText="1"/>
      <protection locked="0"/>
    </xf>
    <xf numFmtId="167" fontId="7" fillId="7" borderId="51" xfId="7" applyFont="1" applyFill="1" applyBorder="1" applyAlignment="1" applyProtection="1">
      <alignment horizontal="center" vertical="center" wrapText="1"/>
      <protection locked="0"/>
    </xf>
    <xf numFmtId="170" fontId="7" fillId="7" borderId="51" xfId="1" applyNumberFormat="1" applyFont="1" applyFill="1" applyBorder="1" applyAlignment="1">
      <alignment vertical="center"/>
    </xf>
    <xf numFmtId="0" fontId="7" fillId="7" borderId="20" xfId="0" applyFont="1" applyFill="1" applyBorder="1" applyAlignment="1" applyProtection="1">
      <alignment horizontal="center" vertical="center" wrapText="1"/>
      <protection locked="0"/>
    </xf>
    <xf numFmtId="0" fontId="7" fillId="7" borderId="69" xfId="2" applyNumberFormat="1" applyFont="1" applyFill="1" applyBorder="1" applyAlignment="1" applyProtection="1">
      <alignment vertical="center"/>
      <protection locked="0"/>
    </xf>
    <xf numFmtId="0" fontId="10" fillId="0" borderId="34" xfId="0" applyFont="1" applyBorder="1" applyAlignment="1" applyProtection="1">
      <alignment horizontal="justify" vertical="center" wrapText="1"/>
      <protection locked="0"/>
    </xf>
    <xf numFmtId="0" fontId="9" fillId="0" borderId="34" xfId="0" applyFont="1" applyBorder="1" applyAlignment="1" applyProtection="1">
      <alignment horizontal="center" vertical="center" wrapText="1"/>
      <protection locked="0"/>
    </xf>
    <xf numFmtId="170" fontId="7" fillId="0" borderId="2" xfId="1" applyNumberFormat="1" applyFont="1" applyFill="1" applyBorder="1" applyAlignment="1">
      <alignment vertical="center"/>
    </xf>
    <xf numFmtId="171" fontId="7" fillId="0" borderId="2" xfId="2" applyNumberFormat="1" applyFont="1" applyFill="1" applyBorder="1" applyAlignment="1" applyProtection="1">
      <alignment horizontal="right" vertical="center" wrapText="1"/>
      <protection locked="0"/>
    </xf>
    <xf numFmtId="167" fontId="7" fillId="7" borderId="30" xfId="7" applyFont="1" applyFill="1" applyBorder="1" applyAlignment="1" applyProtection="1">
      <alignment horizontal="center" vertical="center" wrapText="1"/>
    </xf>
    <xf numFmtId="167" fontId="7" fillId="7" borderId="30" xfId="7" applyFont="1" applyFill="1" applyBorder="1" applyAlignment="1" applyProtection="1">
      <alignment horizontal="center" vertical="center" wrapText="1"/>
      <protection locked="0"/>
    </xf>
    <xf numFmtId="170" fontId="7" fillId="7" borderId="30" xfId="1" applyNumberFormat="1" applyFont="1" applyFill="1" applyBorder="1" applyAlignment="1">
      <alignment vertical="center" wrapText="1"/>
    </xf>
    <xf numFmtId="14" fontId="7" fillId="7" borderId="30" xfId="1" applyNumberFormat="1" applyFont="1" applyFill="1" applyBorder="1" applyAlignment="1">
      <alignment vertical="center"/>
    </xf>
    <xf numFmtId="170" fontId="7" fillId="7" borderId="30" xfId="0" applyNumberFormat="1" applyFont="1" applyFill="1" applyBorder="1" applyAlignment="1" applyProtection="1">
      <alignment horizontal="center" vertical="center" wrapText="1"/>
      <protection locked="0"/>
    </xf>
    <xf numFmtId="171" fontId="7" fillId="7" borderId="30" xfId="2" applyNumberFormat="1" applyFont="1" applyFill="1" applyBorder="1" applyAlignment="1" applyProtection="1">
      <alignment horizontal="right" vertical="center" wrapText="1"/>
      <protection locked="0"/>
    </xf>
    <xf numFmtId="9" fontId="7" fillId="7" borderId="30" xfId="2" applyFont="1" applyFill="1" applyBorder="1" applyAlignment="1" applyProtection="1">
      <alignment vertical="center"/>
      <protection locked="0"/>
    </xf>
    <xf numFmtId="0" fontId="9" fillId="12" borderId="65" xfId="0" applyFont="1" applyFill="1" applyBorder="1" applyAlignment="1" applyProtection="1">
      <alignment horizontal="center" vertical="center" wrapText="1"/>
      <protection locked="0"/>
    </xf>
    <xf numFmtId="0" fontId="9" fillId="12" borderId="24" xfId="0" applyFont="1" applyFill="1" applyBorder="1" applyAlignment="1" applyProtection="1">
      <alignment horizontal="center" vertical="center" wrapText="1"/>
      <protection locked="0"/>
    </xf>
    <xf numFmtId="15" fontId="9" fillId="0" borderId="10" xfId="0" applyNumberFormat="1" applyFont="1" applyBorder="1" applyAlignment="1">
      <alignment vertical="center"/>
    </xf>
    <xf numFmtId="170" fontId="7" fillId="0" borderId="11" xfId="1" applyNumberFormat="1" applyFont="1" applyFill="1" applyBorder="1" applyAlignment="1">
      <alignment vertical="center"/>
    </xf>
    <xf numFmtId="171" fontId="7" fillId="0" borderId="10" xfId="2" applyNumberFormat="1" applyFont="1" applyFill="1" applyBorder="1" applyAlignment="1" applyProtection="1">
      <alignment horizontal="right" vertical="center" wrapText="1"/>
      <protection locked="0"/>
    </xf>
    <xf numFmtId="0" fontId="0" fillId="0" borderId="18" xfId="0" applyBorder="1"/>
    <xf numFmtId="0" fontId="0" fillId="0" borderId="48" xfId="0" applyBorder="1"/>
    <xf numFmtId="170" fontId="6" fillId="7" borderId="30" xfId="1" applyNumberFormat="1" applyFont="1" applyFill="1" applyBorder="1" applyAlignment="1">
      <alignment vertical="center"/>
    </xf>
    <xf numFmtId="0" fontId="3" fillId="0" borderId="0" xfId="0" applyFont="1" applyBorder="1" applyAlignment="1">
      <alignment vertical="center"/>
    </xf>
    <xf numFmtId="0" fontId="7" fillId="7" borderId="42" xfId="0" applyFont="1" applyFill="1" applyBorder="1" applyAlignment="1" applyProtection="1">
      <alignment horizontal="center" vertical="center" wrapText="1"/>
    </xf>
    <xf numFmtId="0" fontId="7" fillId="7" borderId="42" xfId="0" applyFont="1" applyFill="1" applyBorder="1" applyAlignment="1" applyProtection="1">
      <alignment horizontal="center" vertical="center" wrapText="1"/>
      <protection locked="0"/>
    </xf>
    <xf numFmtId="170" fontId="7" fillId="7" borderId="1" xfId="1" applyNumberFormat="1" applyFont="1" applyFill="1" applyBorder="1" applyAlignment="1">
      <alignment vertical="center"/>
    </xf>
    <xf numFmtId="0" fontId="9" fillId="0" borderId="52" xfId="0" applyFont="1" applyFill="1" applyBorder="1" applyAlignment="1" applyProtection="1">
      <alignment horizontal="left" vertical="center" wrapText="1"/>
      <protection locked="0"/>
    </xf>
    <xf numFmtId="0" fontId="11" fillId="7" borderId="63" xfId="0" applyFont="1" applyFill="1" applyBorder="1" applyAlignment="1" applyProtection="1">
      <alignment horizontal="justify" vertical="center" wrapText="1"/>
      <protection locked="0"/>
    </xf>
    <xf numFmtId="0" fontId="7" fillId="7" borderId="29" xfId="0" applyFont="1" applyFill="1" applyBorder="1" applyAlignment="1" applyProtection="1">
      <alignment horizontal="center" vertical="center" wrapText="1"/>
    </xf>
    <xf numFmtId="170" fontId="7" fillId="7" borderId="53" xfId="1" applyNumberFormat="1" applyFont="1" applyFill="1" applyBorder="1" applyAlignment="1">
      <alignment vertical="center"/>
    </xf>
    <xf numFmtId="167" fontId="7" fillId="7" borderId="41" xfId="7" applyFont="1" applyFill="1" applyBorder="1" applyAlignment="1" applyProtection="1">
      <alignment horizontal="center" vertical="center" wrapText="1"/>
      <protection locked="0"/>
    </xf>
    <xf numFmtId="170" fontId="7" fillId="7" borderId="41" xfId="1" applyNumberFormat="1" applyFont="1" applyFill="1" applyBorder="1" applyAlignment="1">
      <alignment vertical="center"/>
    </xf>
    <xf numFmtId="14" fontId="7" fillId="7" borderId="41" xfId="1" applyNumberFormat="1" applyFont="1" applyFill="1" applyBorder="1" applyAlignment="1">
      <alignment vertical="center"/>
    </xf>
    <xf numFmtId="0" fontId="10" fillId="0" borderId="3" xfId="0" applyFont="1" applyFill="1" applyBorder="1" applyAlignment="1" applyProtection="1">
      <alignment horizontal="justify" vertical="center" wrapText="1"/>
      <protection locked="0"/>
    </xf>
    <xf numFmtId="0" fontId="9" fillId="0" borderId="3" xfId="0" applyFont="1" applyFill="1" applyBorder="1" applyAlignment="1" applyProtection="1">
      <alignment horizontal="center" vertical="center" wrapText="1"/>
    </xf>
    <xf numFmtId="0" fontId="9" fillId="0" borderId="3" xfId="0" applyFont="1" applyFill="1" applyBorder="1" applyAlignment="1" applyProtection="1">
      <alignment horizontal="center" vertical="center" wrapText="1"/>
      <protection locked="0"/>
    </xf>
    <xf numFmtId="15" fontId="9" fillId="0" borderId="6" xfId="0" applyNumberFormat="1" applyFont="1" applyFill="1" applyBorder="1" applyAlignment="1">
      <alignment vertical="center"/>
    </xf>
    <xf numFmtId="15" fontId="9" fillId="0" borderId="3" xfId="0" applyNumberFormat="1" applyFont="1" applyFill="1" applyBorder="1" applyAlignment="1">
      <alignment vertical="center"/>
    </xf>
    <xf numFmtId="170" fontId="9" fillId="0" borderId="27" xfId="1" applyNumberFormat="1" applyFont="1" applyFill="1" applyBorder="1" applyAlignment="1">
      <alignment vertical="center"/>
    </xf>
    <xf numFmtId="167" fontId="9" fillId="0" borderId="6" xfId="7"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170" fontId="9" fillId="0" borderId="3" xfId="1" applyNumberFormat="1" applyFont="1" applyFill="1" applyBorder="1" applyAlignment="1">
      <alignment vertical="center" wrapText="1"/>
    </xf>
    <xf numFmtId="170" fontId="9" fillId="0" borderId="3" xfId="1" applyNumberFormat="1" applyFont="1" applyFill="1" applyBorder="1" applyAlignment="1">
      <alignment vertical="center"/>
    </xf>
    <xf numFmtId="170" fontId="9" fillId="0" borderId="6" xfId="1" applyNumberFormat="1" applyFont="1" applyFill="1" applyBorder="1" applyAlignment="1">
      <alignment vertical="center"/>
    </xf>
    <xf numFmtId="14" fontId="9" fillId="0" borderId="6" xfId="1" applyNumberFormat="1" applyFont="1" applyFill="1" applyBorder="1" applyAlignment="1">
      <alignment vertical="center"/>
    </xf>
    <xf numFmtId="170" fontId="9" fillId="0" borderId="9" xfId="0" applyNumberFormat="1" applyFont="1" applyFill="1" applyBorder="1" applyAlignment="1" applyProtection="1">
      <alignment horizontal="center" vertical="center" wrapText="1"/>
      <protection locked="0"/>
    </xf>
    <xf numFmtId="171" fontId="9" fillId="0" borderId="45" xfId="2" applyNumberFormat="1" applyFont="1" applyFill="1" applyBorder="1" applyAlignment="1" applyProtection="1">
      <alignment horizontal="right" vertical="center" wrapText="1"/>
      <protection locked="0"/>
    </xf>
    <xf numFmtId="171" fontId="3" fillId="0" borderId="3" xfId="2" applyNumberFormat="1" applyFont="1" applyFill="1" applyBorder="1" applyAlignment="1" applyProtection="1">
      <alignment vertical="center"/>
      <protection locked="0"/>
    </xf>
    <xf numFmtId="9" fontId="9" fillId="0" borderId="37" xfId="2" applyFont="1" applyFill="1" applyBorder="1" applyAlignment="1" applyProtection="1">
      <alignment vertical="center"/>
      <protection locked="0"/>
    </xf>
    <xf numFmtId="0" fontId="10" fillId="0" borderId="18" xfId="0" applyFont="1" applyFill="1" applyBorder="1" applyAlignment="1" applyProtection="1">
      <alignment horizontal="justify" vertical="center" wrapText="1"/>
      <protection locked="0"/>
    </xf>
    <xf numFmtId="0" fontId="9" fillId="0" borderId="18" xfId="0" applyFont="1" applyFill="1" applyBorder="1" applyAlignment="1" applyProtection="1">
      <alignment horizontal="center" vertical="center" wrapText="1"/>
    </xf>
    <xf numFmtId="0" fontId="9" fillId="0" borderId="18" xfId="0" applyFont="1" applyFill="1" applyBorder="1" applyAlignment="1" applyProtection="1">
      <alignment horizontal="center" vertical="center" wrapText="1"/>
      <protection locked="0"/>
    </xf>
    <xf numFmtId="15" fontId="9" fillId="0" borderId="10" xfId="0" applyNumberFormat="1" applyFont="1" applyFill="1" applyBorder="1" applyAlignment="1">
      <alignment vertical="center"/>
    </xf>
    <xf numFmtId="15" fontId="9" fillId="0" borderId="18" xfId="0" applyNumberFormat="1" applyFont="1" applyFill="1" applyBorder="1" applyAlignment="1">
      <alignment vertical="center"/>
    </xf>
    <xf numFmtId="170" fontId="9" fillId="0" borderId="11" xfId="1" applyNumberFormat="1" applyFont="1" applyFill="1" applyBorder="1" applyAlignment="1">
      <alignment vertical="center"/>
    </xf>
    <xf numFmtId="0" fontId="9" fillId="0" borderId="1" xfId="0" applyFont="1" applyFill="1" applyBorder="1" applyAlignment="1" applyProtection="1">
      <alignment horizontal="center" vertical="center" wrapText="1"/>
      <protection locked="0"/>
    </xf>
    <xf numFmtId="167" fontId="9" fillId="0" borderId="10" xfId="7"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170" fontId="9" fillId="0" borderId="18" xfId="1" applyNumberFormat="1" applyFont="1" applyFill="1" applyBorder="1" applyAlignment="1">
      <alignment vertical="center" wrapText="1"/>
    </xf>
    <xf numFmtId="170" fontId="9" fillId="0" borderId="18" xfId="1" applyNumberFormat="1" applyFont="1" applyFill="1" applyBorder="1" applyAlignment="1">
      <alignment vertical="center"/>
    </xf>
    <xf numFmtId="170" fontId="9" fillId="0" borderId="10" xfId="1" applyNumberFormat="1" applyFont="1" applyFill="1" applyBorder="1" applyAlignment="1">
      <alignment vertical="center"/>
    </xf>
    <xf numFmtId="14" fontId="9" fillId="0" borderId="10" xfId="1" applyNumberFormat="1" applyFont="1" applyFill="1" applyBorder="1" applyAlignment="1">
      <alignment vertical="center"/>
    </xf>
    <xf numFmtId="170" fontId="9" fillId="0" borderId="0" xfId="0" applyNumberFormat="1" applyFont="1" applyFill="1" applyBorder="1" applyAlignment="1" applyProtection="1">
      <alignment horizontal="center" vertical="center" wrapText="1"/>
      <protection locked="0"/>
    </xf>
    <xf numFmtId="171" fontId="9" fillId="0" borderId="36" xfId="2" applyNumberFormat="1" applyFont="1" applyFill="1" applyBorder="1" applyAlignment="1" applyProtection="1">
      <alignment horizontal="right" vertical="center" wrapText="1"/>
      <protection locked="0"/>
    </xf>
    <xf numFmtId="171" fontId="3" fillId="0" borderId="18" xfId="2" applyNumberFormat="1" applyFont="1" applyFill="1" applyBorder="1" applyAlignment="1" applyProtection="1">
      <alignment vertical="center"/>
      <protection locked="0"/>
    </xf>
    <xf numFmtId="9" fontId="9" fillId="0" borderId="48" xfId="2" applyFont="1" applyFill="1" applyBorder="1" applyAlignment="1" applyProtection="1">
      <alignment vertical="center"/>
      <protection locked="0"/>
    </xf>
    <xf numFmtId="0" fontId="10" fillId="0" borderId="2" xfId="0" applyFont="1" applyFill="1" applyBorder="1" applyAlignment="1" applyProtection="1">
      <alignment horizontal="justify" vertical="center" wrapText="1"/>
      <protection locked="0"/>
    </xf>
    <xf numFmtId="0" fontId="9" fillId="0" borderId="2" xfId="0" applyFont="1" applyFill="1" applyBorder="1" applyAlignment="1" applyProtection="1">
      <alignment horizontal="center" vertical="center" wrapText="1"/>
    </xf>
    <xf numFmtId="0" fontId="9" fillId="0" borderId="2" xfId="0" applyFont="1" applyFill="1" applyBorder="1" applyAlignment="1" applyProtection="1">
      <alignment horizontal="center" vertical="center" wrapText="1"/>
      <protection locked="0"/>
    </xf>
    <xf numFmtId="15" fontId="9" fillId="0" borderId="5" xfId="0" applyNumberFormat="1" applyFont="1" applyFill="1" applyBorder="1" applyAlignment="1">
      <alignment vertical="center"/>
    </xf>
    <xf numFmtId="15" fontId="9" fillId="0" borderId="2" xfId="0" applyNumberFormat="1" applyFont="1" applyFill="1" applyBorder="1" applyAlignment="1">
      <alignment vertical="center"/>
    </xf>
    <xf numFmtId="170" fontId="9" fillId="0" borderId="26" xfId="1" applyNumberFormat="1" applyFont="1" applyFill="1" applyBorder="1" applyAlignment="1">
      <alignment vertical="center"/>
    </xf>
    <xf numFmtId="167" fontId="9" fillId="0" borderId="5" xfId="7" applyFont="1" applyFill="1" applyBorder="1" applyAlignment="1" applyProtection="1">
      <alignment horizontal="center" vertical="center" wrapText="1"/>
      <protection locked="0"/>
    </xf>
    <xf numFmtId="0" fontId="9" fillId="0" borderId="5" xfId="0" applyFont="1" applyFill="1" applyBorder="1" applyAlignment="1" applyProtection="1">
      <alignment horizontal="center" vertical="center" wrapText="1"/>
      <protection locked="0"/>
    </xf>
    <xf numFmtId="170" fontId="9" fillId="0" borderId="2" xfId="1" applyNumberFormat="1" applyFont="1" applyFill="1" applyBorder="1" applyAlignment="1">
      <alignment vertical="center" wrapText="1"/>
    </xf>
    <xf numFmtId="170" fontId="9" fillId="0" borderId="2" xfId="1" applyNumberFormat="1" applyFont="1" applyFill="1" applyBorder="1" applyAlignment="1">
      <alignment vertical="center"/>
    </xf>
    <xf numFmtId="170" fontId="9" fillId="0" borderId="5" xfId="1" applyNumberFormat="1" applyFont="1" applyFill="1" applyBorder="1" applyAlignment="1">
      <alignment vertical="center"/>
    </xf>
    <xf numFmtId="14" fontId="9" fillId="0" borderId="5" xfId="1" applyNumberFormat="1" applyFont="1" applyFill="1" applyBorder="1" applyAlignment="1">
      <alignment vertical="center"/>
    </xf>
    <xf numFmtId="170" fontId="9" fillId="0" borderId="8" xfId="0" applyNumberFormat="1" applyFont="1" applyFill="1" applyBorder="1" applyAlignment="1" applyProtection="1">
      <alignment horizontal="center" vertical="center" wrapText="1"/>
      <protection locked="0"/>
    </xf>
    <xf numFmtId="171" fontId="9" fillId="0" borderId="43" xfId="2" applyNumberFormat="1" applyFont="1" applyFill="1" applyBorder="1" applyAlignment="1" applyProtection="1">
      <alignment horizontal="right" vertical="center" wrapText="1"/>
      <protection locked="0"/>
    </xf>
    <xf numFmtId="171" fontId="3" fillId="0" borderId="2" xfId="2" applyNumberFormat="1" applyFont="1" applyFill="1" applyBorder="1" applyAlignment="1" applyProtection="1">
      <alignment vertical="center"/>
      <protection locked="0"/>
    </xf>
    <xf numFmtId="9" fontId="9" fillId="0" borderId="44" xfId="2" applyFont="1" applyFill="1" applyBorder="1" applyAlignment="1" applyProtection="1">
      <alignment vertical="center"/>
      <protection locked="0"/>
    </xf>
    <xf numFmtId="0" fontId="10" fillId="0" borderId="34" xfId="0" applyFont="1" applyFill="1" applyBorder="1" applyAlignment="1" applyProtection="1">
      <alignment horizontal="justify" vertical="center" wrapText="1"/>
      <protection locked="0"/>
    </xf>
    <xf numFmtId="14" fontId="7" fillId="7" borderId="51" xfId="1" applyNumberFormat="1" applyFont="1" applyFill="1" applyBorder="1" applyAlignment="1">
      <alignment vertical="center"/>
    </xf>
    <xf numFmtId="0" fontId="29" fillId="0" borderId="18" xfId="0" applyFont="1" applyBorder="1" applyAlignment="1" applyProtection="1">
      <alignment horizontal="center" vertical="center" wrapText="1"/>
      <protection locked="0"/>
    </xf>
    <xf numFmtId="2" fontId="7" fillId="7" borderId="41" xfId="0" applyNumberFormat="1" applyFont="1" applyFill="1" applyBorder="1" applyAlignment="1" applyProtection="1">
      <alignment horizontal="left" vertical="center" wrapText="1"/>
      <protection locked="0"/>
    </xf>
    <xf numFmtId="0" fontId="7" fillId="7" borderId="30" xfId="2" applyNumberFormat="1" applyFont="1" applyFill="1" applyBorder="1" applyAlignment="1" applyProtection="1">
      <alignment vertical="center"/>
      <protection locked="0"/>
    </xf>
    <xf numFmtId="2" fontId="7" fillId="7" borderId="51" xfId="0" applyNumberFormat="1" applyFont="1" applyFill="1" applyBorder="1" applyAlignment="1" applyProtection="1">
      <alignment horizontal="left" vertical="center" wrapText="1"/>
      <protection locked="0"/>
    </xf>
    <xf numFmtId="0" fontId="7" fillId="0" borderId="3" xfId="0" applyFont="1" applyFill="1" applyBorder="1" applyAlignment="1" applyProtection="1">
      <alignment horizontal="center" vertical="center" wrapText="1"/>
      <protection locked="0"/>
    </xf>
    <xf numFmtId="0" fontId="10" fillId="0" borderId="1" xfId="0" applyFont="1" applyFill="1" applyBorder="1" applyAlignment="1" applyProtection="1">
      <alignment horizontal="justify" vertical="center" wrapText="1"/>
      <protection locked="0"/>
    </xf>
    <xf numFmtId="0" fontId="9" fillId="0" borderId="1" xfId="0" applyFont="1" applyFill="1" applyBorder="1" applyAlignment="1" applyProtection="1">
      <alignment horizontal="center" vertical="center" wrapText="1"/>
    </xf>
    <xf numFmtId="170" fontId="7" fillId="0" borderId="18" xfId="1" applyNumberFormat="1" applyFont="1" applyFill="1" applyBorder="1" applyAlignment="1">
      <alignment vertical="center"/>
    </xf>
    <xf numFmtId="165" fontId="7" fillId="7" borderId="30" xfId="0" applyNumberFormat="1" applyFont="1" applyFill="1" applyBorder="1" applyAlignment="1" applyProtection="1">
      <alignment horizontal="center" vertical="center" wrapText="1"/>
      <protection locked="0"/>
    </xf>
    <xf numFmtId="0" fontId="7" fillId="0" borderId="4" xfId="0" applyFont="1" applyFill="1" applyBorder="1" applyAlignment="1" applyProtection="1">
      <alignment horizontal="left" vertical="center" wrapText="1"/>
      <protection locked="0"/>
    </xf>
    <xf numFmtId="0" fontId="11" fillId="7" borderId="53" xfId="0" applyFont="1" applyFill="1" applyBorder="1" applyAlignment="1" applyProtection="1">
      <alignment horizontal="justify" vertical="center" wrapText="1"/>
      <protection locked="0"/>
    </xf>
    <xf numFmtId="0" fontId="11" fillId="7" borderId="29" xfId="0" applyFont="1" applyFill="1" applyBorder="1" applyAlignment="1" applyProtection="1">
      <alignment horizontal="justify" vertical="center" wrapText="1"/>
      <protection locked="0"/>
    </xf>
    <xf numFmtId="167" fontId="6" fillId="7" borderId="13" xfId="7" applyFont="1" applyFill="1" applyBorder="1" applyAlignment="1">
      <alignment vertical="center"/>
    </xf>
    <xf numFmtId="165" fontId="7" fillId="7" borderId="51" xfId="0" applyNumberFormat="1" applyFont="1" applyFill="1" applyBorder="1" applyAlignment="1" applyProtection="1">
      <alignment horizontal="center" vertical="center" wrapText="1"/>
      <protection locked="0"/>
    </xf>
    <xf numFmtId="167" fontId="6" fillId="7" borderId="30" xfId="7" applyFont="1" applyFill="1" applyBorder="1" applyAlignment="1">
      <alignment vertical="center"/>
    </xf>
    <xf numFmtId="0" fontId="7" fillId="0" borderId="41" xfId="0" applyFont="1" applyFill="1" applyBorder="1" applyAlignment="1" applyProtection="1">
      <alignment horizontal="left" vertical="center" wrapText="1"/>
      <protection locked="0"/>
    </xf>
    <xf numFmtId="2" fontId="7" fillId="0" borderId="4" xfId="0" applyNumberFormat="1" applyFont="1" applyFill="1" applyBorder="1" applyAlignment="1" applyProtection="1">
      <alignment horizontal="left" vertical="center" wrapText="1"/>
      <protection locked="0"/>
    </xf>
    <xf numFmtId="167" fontId="7" fillId="7" borderId="1" xfId="7" applyFont="1" applyFill="1" applyBorder="1" applyAlignment="1" applyProtection="1">
      <alignment horizontal="center" vertical="center" wrapText="1"/>
    </xf>
    <xf numFmtId="167" fontId="7" fillId="7" borderId="1" xfId="7" applyFont="1" applyFill="1" applyBorder="1" applyAlignment="1" applyProtection="1">
      <alignment horizontal="center" vertical="center" wrapText="1"/>
      <protection locked="0"/>
    </xf>
    <xf numFmtId="170" fontId="6" fillId="7" borderId="1" xfId="1" applyNumberFormat="1" applyFont="1" applyFill="1" applyBorder="1" applyAlignment="1">
      <alignment vertical="center"/>
    </xf>
    <xf numFmtId="170" fontId="9" fillId="0" borderId="48" xfId="1" applyNumberFormat="1" applyFont="1" applyBorder="1" applyAlignment="1">
      <alignment horizontal="center" vertical="center"/>
    </xf>
    <xf numFmtId="0" fontId="9" fillId="0" borderId="0" xfId="0" applyFont="1" applyBorder="1" applyAlignment="1" applyProtection="1">
      <alignment horizontal="center" vertical="center" wrapText="1"/>
      <protection locked="0"/>
    </xf>
    <xf numFmtId="165" fontId="9" fillId="0" borderId="6" xfId="0" applyNumberFormat="1" applyFont="1" applyBorder="1" applyAlignment="1">
      <alignment vertical="center"/>
    </xf>
    <xf numFmtId="0" fontId="8" fillId="10" borderId="1" xfId="0" applyFont="1" applyFill="1" applyBorder="1" applyAlignment="1"/>
    <xf numFmtId="0" fontId="8" fillId="10" borderId="1" xfId="0" applyFont="1" applyFill="1" applyBorder="1" applyAlignment="1" applyProtection="1">
      <alignment horizontal="center" vertical="center" wrapText="1"/>
      <protection locked="0"/>
    </xf>
    <xf numFmtId="0" fontId="10" fillId="7" borderId="1" xfId="0" applyFont="1" applyFill="1" applyBorder="1" applyAlignment="1" applyProtection="1">
      <alignment horizontal="justify" vertical="center" wrapText="1"/>
      <protection locked="0"/>
    </xf>
    <xf numFmtId="14" fontId="7" fillId="7" borderId="1" xfId="0" applyNumberFormat="1" applyFont="1" applyFill="1" applyBorder="1" applyAlignment="1" applyProtection="1">
      <alignment horizontal="center" vertical="center" wrapText="1"/>
      <protection locked="0"/>
    </xf>
    <xf numFmtId="0" fontId="7" fillId="12" borderId="0" xfId="0" applyFont="1" applyFill="1" applyBorder="1" applyAlignment="1" applyProtection="1">
      <alignment horizontal="center" vertical="center" wrapText="1"/>
      <protection locked="0"/>
    </xf>
    <xf numFmtId="0" fontId="7" fillId="12" borderId="10" xfId="0" applyFont="1" applyFill="1" applyBorder="1" applyAlignment="1" applyProtection="1">
      <alignment horizontal="center" vertical="center" wrapText="1"/>
      <protection locked="0"/>
    </xf>
    <xf numFmtId="0" fontId="7" fillId="12" borderId="52" xfId="0" applyFont="1" applyFill="1" applyBorder="1" applyAlignment="1">
      <alignment horizontal="center" vertical="center"/>
    </xf>
    <xf numFmtId="171" fontId="0" fillId="12" borderId="52" xfId="2" applyNumberFormat="1" applyFont="1" applyFill="1" applyBorder="1" applyAlignment="1">
      <alignment vertical="center"/>
    </xf>
    <xf numFmtId="0" fontId="0" fillId="12" borderId="39" xfId="0" applyFill="1" applyBorder="1"/>
    <xf numFmtId="0" fontId="7" fillId="12" borderId="4" xfId="0" applyFont="1" applyFill="1" applyBorder="1" applyAlignment="1">
      <alignment horizontal="center" vertical="center"/>
    </xf>
    <xf numFmtId="171" fontId="0" fillId="12" borderId="6" xfId="2" applyNumberFormat="1" applyFont="1" applyFill="1" applyBorder="1" applyAlignment="1">
      <alignment vertical="center"/>
    </xf>
    <xf numFmtId="0" fontId="7" fillId="12" borderId="40" xfId="0" applyFont="1" applyFill="1" applyBorder="1" applyAlignment="1">
      <alignment horizontal="center" vertical="center"/>
    </xf>
    <xf numFmtId="171" fontId="0" fillId="12" borderId="49" xfId="2" applyNumberFormat="1" applyFont="1" applyFill="1" applyBorder="1" applyAlignment="1">
      <alignment vertical="center"/>
    </xf>
    <xf numFmtId="0" fontId="0" fillId="12" borderId="16" xfId="0" applyFill="1" applyBorder="1"/>
    <xf numFmtId="0" fontId="7" fillId="7" borderId="52" xfId="0" applyFont="1" applyFill="1" applyBorder="1" applyAlignment="1" applyProtection="1">
      <alignment horizontal="left" vertical="center" wrapText="1"/>
      <protection locked="0"/>
    </xf>
    <xf numFmtId="0" fontId="11" fillId="7" borderId="34" xfId="0" applyFont="1" applyFill="1" applyBorder="1" applyAlignment="1" applyProtection="1">
      <alignment horizontal="justify" vertical="center" wrapText="1"/>
      <protection locked="0"/>
    </xf>
    <xf numFmtId="0" fontId="7" fillId="7" borderId="34" xfId="0" applyFont="1" applyFill="1" applyBorder="1" applyAlignment="1" applyProtection="1">
      <alignment horizontal="center" vertical="center" wrapText="1"/>
      <protection locked="0"/>
    </xf>
    <xf numFmtId="0" fontId="7" fillId="7" borderId="34" xfId="0" applyFont="1" applyFill="1" applyBorder="1" applyAlignment="1" applyProtection="1">
      <alignment horizontal="center" vertical="center" wrapText="1"/>
    </xf>
    <xf numFmtId="0" fontId="20" fillId="12" borderId="63" xfId="0" applyFont="1" applyFill="1" applyBorder="1" applyAlignment="1" applyProtection="1">
      <alignment vertical="center" wrapText="1"/>
      <protection locked="0"/>
    </xf>
    <xf numFmtId="0" fontId="20" fillId="12" borderId="20" xfId="0" applyFont="1" applyFill="1" applyBorder="1" applyAlignment="1" applyProtection="1">
      <alignment vertical="center" wrapText="1"/>
      <protection locked="0"/>
    </xf>
    <xf numFmtId="0" fontId="20" fillId="12" borderId="21" xfId="0" applyFont="1" applyFill="1" applyBorder="1" applyAlignment="1" applyProtection="1">
      <alignment vertical="center" wrapText="1"/>
      <protection locked="0"/>
    </xf>
    <xf numFmtId="0" fontId="7" fillId="12" borderId="34" xfId="0" applyFont="1" applyFill="1" applyBorder="1" applyAlignment="1">
      <alignment horizontal="center" vertical="center"/>
    </xf>
    <xf numFmtId="0" fontId="3" fillId="12" borderId="39" xfId="0" applyFont="1" applyFill="1" applyBorder="1"/>
    <xf numFmtId="0" fontId="20" fillId="12" borderId="11" xfId="0" applyFont="1" applyFill="1" applyBorder="1" applyAlignment="1" applyProtection="1">
      <alignment vertical="center" wrapText="1"/>
      <protection locked="0"/>
    </xf>
    <xf numFmtId="0" fontId="20" fillId="12" borderId="0" xfId="0" applyFont="1" applyFill="1" applyBorder="1" applyAlignment="1" applyProtection="1">
      <alignment vertical="center" wrapText="1"/>
      <protection locked="0"/>
    </xf>
    <xf numFmtId="0" fontId="20" fillId="12" borderId="23" xfId="0" applyFont="1" applyFill="1" applyBorder="1" applyAlignment="1" applyProtection="1">
      <alignment vertical="center" wrapText="1"/>
      <protection locked="0"/>
    </xf>
    <xf numFmtId="0" fontId="7" fillId="12" borderId="1" xfId="0" applyFont="1" applyFill="1" applyBorder="1" applyAlignment="1">
      <alignment horizontal="center" vertical="center"/>
    </xf>
    <xf numFmtId="0" fontId="7" fillId="12" borderId="2" xfId="0" applyFont="1" applyFill="1" applyBorder="1" applyAlignment="1">
      <alignment horizontal="center" vertical="center"/>
    </xf>
    <xf numFmtId="171" fontId="0" fillId="12" borderId="5" xfId="2" applyNumberFormat="1" applyFont="1" applyFill="1" applyBorder="1" applyAlignment="1">
      <alignment vertical="center"/>
    </xf>
    <xf numFmtId="14" fontId="7" fillId="7" borderId="34" xfId="0" applyNumberFormat="1" applyFont="1" applyFill="1" applyBorder="1" applyAlignment="1" applyProtection="1">
      <alignment horizontal="center" vertical="center" wrapText="1"/>
    </xf>
    <xf numFmtId="9" fontId="7" fillId="7" borderId="34" xfId="2" applyFont="1" applyFill="1" applyBorder="1" applyAlignment="1" applyProtection="1">
      <alignment horizontal="center" vertical="center" wrapText="1"/>
    </xf>
    <xf numFmtId="171" fontId="6" fillId="12" borderId="30" xfId="2" applyNumberFormat="1" applyFont="1" applyFill="1" applyBorder="1" applyAlignment="1">
      <alignment vertical="center"/>
    </xf>
    <xf numFmtId="0" fontId="0" fillId="12" borderId="44" xfId="0" applyFill="1" applyBorder="1"/>
    <xf numFmtId="0" fontId="7" fillId="12" borderId="18" xfId="0" applyFont="1" applyFill="1" applyBorder="1" applyAlignment="1">
      <alignment horizontal="center" vertical="center"/>
    </xf>
    <xf numFmtId="171" fontId="0" fillId="0" borderId="18" xfId="2" applyNumberFormat="1" applyFont="1" applyBorder="1" applyAlignment="1">
      <alignment vertical="center"/>
    </xf>
    <xf numFmtId="171" fontId="0" fillId="12" borderId="10" xfId="2" applyNumberFormat="1" applyFont="1" applyFill="1" applyBorder="1" applyAlignment="1">
      <alignment vertical="center"/>
    </xf>
    <xf numFmtId="167" fontId="6" fillId="8" borderId="30" xfId="7" applyFont="1" applyFill="1" applyBorder="1" applyAlignment="1" applyProtection="1">
      <alignment horizontal="center" vertical="center"/>
      <protection locked="0"/>
    </xf>
    <xf numFmtId="171" fontId="6" fillId="8" borderId="31" xfId="2" applyNumberFormat="1" applyFont="1" applyFill="1" applyBorder="1" applyAlignment="1" applyProtection="1">
      <alignment horizontal="right" vertical="center"/>
      <protection locked="0"/>
    </xf>
    <xf numFmtId="0" fontId="6" fillId="8" borderId="13" xfId="0" applyFont="1" applyFill="1" applyBorder="1"/>
    <xf numFmtId="0" fontId="7" fillId="7" borderId="63" xfId="2" applyNumberFormat="1" applyFont="1" applyFill="1" applyBorder="1" applyAlignment="1" applyProtection="1">
      <alignment vertical="center"/>
      <protection locked="0"/>
    </xf>
    <xf numFmtId="0" fontId="0" fillId="0" borderId="17" xfId="0" applyBorder="1"/>
    <xf numFmtId="0" fontId="0" fillId="0" borderId="26" xfId="0" applyBorder="1"/>
    <xf numFmtId="9" fontId="7" fillId="7" borderId="63" xfId="2" applyFont="1" applyFill="1" applyBorder="1" applyAlignment="1" applyProtection="1">
      <alignment vertical="center"/>
      <protection locked="0"/>
    </xf>
    <xf numFmtId="0" fontId="0" fillId="0" borderId="11" xfId="0" applyBorder="1"/>
    <xf numFmtId="0" fontId="0" fillId="0" borderId="27" xfId="0" applyBorder="1"/>
    <xf numFmtId="0" fontId="3" fillId="0" borderId="13" xfId="0" applyFont="1" applyBorder="1"/>
    <xf numFmtId="0" fontId="3" fillId="7" borderId="23" xfId="0" applyFont="1" applyFill="1" applyBorder="1"/>
    <xf numFmtId="0" fontId="3" fillId="9" borderId="59" xfId="0" applyFont="1" applyFill="1" applyBorder="1" applyAlignment="1">
      <alignment horizontal="justify" vertical="center" wrapText="1"/>
    </xf>
    <xf numFmtId="0" fontId="3" fillId="9" borderId="21" xfId="0" applyFont="1" applyFill="1" applyBorder="1" applyAlignment="1">
      <alignment vertical="center" wrapText="1"/>
    </xf>
    <xf numFmtId="0" fontId="3" fillId="9" borderId="23" xfId="0" applyFont="1" applyFill="1" applyBorder="1" applyAlignment="1">
      <alignment vertical="center" wrapText="1"/>
    </xf>
    <xf numFmtId="0" fontId="3" fillId="9" borderId="25" xfId="0" applyFont="1" applyFill="1" applyBorder="1" applyAlignment="1">
      <alignment vertical="center" wrapText="1"/>
    </xf>
    <xf numFmtId="0" fontId="3" fillId="0" borderId="60" xfId="0" applyFont="1" applyBorder="1" applyAlignment="1">
      <alignment vertical="center" wrapText="1"/>
    </xf>
    <xf numFmtId="0" fontId="3" fillId="0" borderId="62" xfId="0" applyFont="1" applyBorder="1" applyAlignment="1">
      <alignment vertical="center" wrapText="1"/>
    </xf>
    <xf numFmtId="0" fontId="0" fillId="12" borderId="26" xfId="0" applyFill="1" applyBorder="1"/>
    <xf numFmtId="0" fontId="3" fillId="14" borderId="1" xfId="0" applyFont="1" applyFill="1" applyBorder="1" applyAlignment="1">
      <alignment vertical="center" wrapText="1"/>
    </xf>
    <xf numFmtId="170" fontId="0" fillId="0" borderId="0" xfId="1" applyNumberFormat="1" applyFont="1"/>
    <xf numFmtId="170" fontId="7" fillId="11" borderId="0" xfId="1" applyNumberFormat="1" applyFont="1" applyFill="1" applyBorder="1" applyAlignment="1">
      <alignment horizontal="center" vertical="center" wrapText="1"/>
    </xf>
    <xf numFmtId="170" fontId="0" fillId="11" borderId="20" xfId="1" applyNumberFormat="1" applyFont="1" applyFill="1" applyBorder="1" applyAlignment="1">
      <alignment horizontal="center" vertical="center" wrapText="1"/>
    </xf>
    <xf numFmtId="170" fontId="0" fillId="11" borderId="0" xfId="1" applyNumberFormat="1" applyFont="1" applyFill="1" applyBorder="1" applyAlignment="1">
      <alignment horizontal="center" vertical="center" wrapText="1"/>
    </xf>
    <xf numFmtId="170" fontId="7" fillId="11" borderId="19" xfId="1" applyNumberFormat="1" applyFont="1" applyFill="1" applyBorder="1" applyAlignment="1">
      <alignment horizontal="center" vertical="center" wrapText="1"/>
    </xf>
    <xf numFmtId="170" fontId="7" fillId="4" borderId="1" xfId="1" applyNumberFormat="1" applyFont="1" applyFill="1" applyBorder="1" applyAlignment="1" applyProtection="1">
      <alignment horizontal="center" vertical="center" wrapText="1"/>
      <protection locked="0"/>
    </xf>
    <xf numFmtId="170" fontId="7" fillId="8" borderId="49" xfId="1" applyNumberFormat="1" applyFont="1" applyFill="1" applyBorder="1" applyAlignment="1" applyProtection="1">
      <alignment horizontal="center" vertical="center" wrapText="1"/>
      <protection locked="0"/>
    </xf>
    <xf numFmtId="170" fontId="7" fillId="8" borderId="49" xfId="1" applyNumberFormat="1" applyFont="1" applyFill="1" applyBorder="1" applyAlignment="1" applyProtection="1">
      <alignment horizontal="left" vertical="center" wrapText="1"/>
      <protection locked="0"/>
    </xf>
    <xf numFmtId="170" fontId="7" fillId="8" borderId="28" xfId="1" applyNumberFormat="1" applyFont="1" applyFill="1" applyBorder="1" applyAlignment="1" applyProtection="1">
      <alignment horizontal="justify" vertical="center" wrapText="1"/>
      <protection locked="0"/>
    </xf>
    <xf numFmtId="170" fontId="7" fillId="8" borderId="3" xfId="1" applyNumberFormat="1" applyFont="1" applyFill="1" applyBorder="1" applyAlignment="1" applyProtection="1">
      <alignment horizontal="center" vertical="center" wrapText="1"/>
      <protection locked="0"/>
    </xf>
    <xf numFmtId="15" fontId="7" fillId="7" borderId="49" xfId="1" applyNumberFormat="1" applyFont="1" applyFill="1" applyBorder="1" applyAlignment="1">
      <alignment horizontal="center" vertical="center"/>
    </xf>
    <xf numFmtId="15" fontId="7" fillId="7" borderId="28" xfId="1" applyNumberFormat="1" applyFont="1" applyFill="1" applyBorder="1" applyAlignment="1">
      <alignment horizontal="center" vertical="center"/>
    </xf>
    <xf numFmtId="170" fontId="7" fillId="8" borderId="65" xfId="1" applyNumberFormat="1" applyFont="1" applyFill="1" applyBorder="1" applyAlignment="1">
      <alignment vertical="center"/>
    </xf>
    <xf numFmtId="170" fontId="7" fillId="8" borderId="28" xfId="1" applyNumberFormat="1" applyFont="1" applyFill="1" applyBorder="1" applyAlignment="1" applyProtection="1">
      <alignment horizontal="center" vertical="center" wrapText="1"/>
    </xf>
    <xf numFmtId="170" fontId="7" fillId="8" borderId="10" xfId="1" applyNumberFormat="1" applyFont="1" applyFill="1" applyBorder="1" applyAlignment="1" applyProtection="1">
      <alignment horizontal="center" vertical="center" wrapText="1"/>
      <protection locked="0"/>
    </xf>
    <xf numFmtId="170" fontId="7" fillId="8" borderId="10" xfId="1" applyNumberFormat="1" applyFont="1" applyFill="1" applyBorder="1" applyAlignment="1" applyProtection="1">
      <alignment horizontal="right" vertical="center" wrapText="1"/>
      <protection locked="0"/>
    </xf>
    <xf numFmtId="170" fontId="6" fillId="8" borderId="18" xfId="1" applyNumberFormat="1" applyFont="1" applyFill="1" applyBorder="1" applyAlignment="1" applyProtection="1">
      <alignment vertical="center"/>
      <protection locked="0"/>
    </xf>
    <xf numFmtId="170" fontId="7" fillId="8" borderId="48" xfId="1" applyNumberFormat="1" applyFont="1" applyFill="1" applyBorder="1" applyAlignment="1" applyProtection="1">
      <alignment vertical="center"/>
      <protection locked="0"/>
    </xf>
    <xf numFmtId="170" fontId="9" fillId="8" borderId="25" xfId="1" applyNumberFormat="1" applyFont="1" applyFill="1" applyBorder="1" applyAlignment="1">
      <alignment horizontal="center" vertical="center" wrapText="1"/>
    </xf>
    <xf numFmtId="170" fontId="7" fillId="7" borderId="41" xfId="1" applyNumberFormat="1" applyFont="1" applyFill="1" applyBorder="1" applyAlignment="1" applyProtection="1">
      <alignment horizontal="left" vertical="center" wrapText="1"/>
      <protection locked="0"/>
    </xf>
    <xf numFmtId="0" fontId="10" fillId="7" borderId="49" xfId="1" applyNumberFormat="1" applyFont="1" applyFill="1" applyBorder="1" applyAlignment="1" applyProtection="1">
      <alignment horizontal="justify" vertical="center" wrapText="1"/>
      <protection locked="0"/>
    </xf>
    <xf numFmtId="170" fontId="11" fillId="7" borderId="28" xfId="1" applyNumberFormat="1" applyFont="1" applyFill="1" applyBorder="1" applyAlignment="1" applyProtection="1">
      <alignment horizontal="justify" vertical="center" wrapText="1"/>
      <protection locked="0"/>
    </xf>
    <xf numFmtId="170" fontId="7" fillId="7" borderId="18" xfId="1" applyNumberFormat="1" applyFont="1" applyFill="1" applyBorder="1" applyAlignment="1" applyProtection="1">
      <alignment horizontal="center" vertical="center" wrapText="1"/>
      <protection locked="0"/>
    </xf>
    <xf numFmtId="170" fontId="7" fillId="7" borderId="1" xfId="1" applyNumberFormat="1" applyFont="1" applyFill="1" applyBorder="1" applyAlignment="1" applyProtection="1">
      <alignment horizontal="center" vertical="center" wrapText="1"/>
    </xf>
    <xf numFmtId="170" fontId="7" fillId="7" borderId="28" xfId="1" applyNumberFormat="1" applyFont="1" applyFill="1" applyBorder="1" applyAlignment="1" applyProtection="1">
      <alignment horizontal="center" vertical="center" wrapText="1"/>
    </xf>
    <xf numFmtId="170" fontId="7" fillId="7" borderId="12" xfId="1" applyNumberFormat="1" applyFont="1" applyFill="1" applyBorder="1" applyAlignment="1" applyProtection="1">
      <alignment horizontal="center" vertical="center" wrapText="1"/>
      <protection locked="0"/>
    </xf>
    <xf numFmtId="170" fontId="7" fillId="7" borderId="29" xfId="1" applyNumberFormat="1" applyFont="1" applyFill="1" applyBorder="1" applyAlignment="1" applyProtection="1">
      <alignment horizontal="right" vertical="center" wrapText="1"/>
      <protection locked="0"/>
    </xf>
    <xf numFmtId="9" fontId="6" fillId="7" borderId="30" xfId="2" applyFont="1" applyFill="1" applyBorder="1" applyAlignment="1" applyProtection="1">
      <alignment vertical="center"/>
      <protection locked="0"/>
    </xf>
    <xf numFmtId="170" fontId="9" fillId="0" borderId="6" xfId="1" applyNumberFormat="1" applyFont="1" applyFill="1" applyBorder="1" applyAlignment="1" applyProtection="1">
      <alignment horizontal="left" vertical="center" wrapText="1"/>
      <protection locked="0"/>
    </xf>
    <xf numFmtId="170" fontId="10" fillId="0" borderId="6" xfId="1" applyNumberFormat="1" applyFont="1" applyBorder="1" applyAlignment="1" applyProtection="1">
      <alignment horizontal="justify" vertical="center" wrapText="1"/>
      <protection locked="0"/>
    </xf>
    <xf numFmtId="170" fontId="10" fillId="0" borderId="3" xfId="1" applyNumberFormat="1" applyFont="1" applyBorder="1" applyAlignment="1" applyProtection="1">
      <alignment horizontal="justify" vertical="center" wrapText="1"/>
      <protection locked="0"/>
    </xf>
    <xf numFmtId="170" fontId="10" fillId="0" borderId="3" xfId="1" applyNumberFormat="1" applyFont="1" applyBorder="1" applyAlignment="1" applyProtection="1">
      <alignment horizontal="center" vertical="center" wrapText="1"/>
      <protection locked="0"/>
    </xf>
    <xf numFmtId="170" fontId="0" fillId="0" borderId="1" xfId="1" applyNumberFormat="1" applyFont="1" applyBorder="1" applyAlignment="1">
      <alignment horizontal="center" vertical="center"/>
    </xf>
    <xf numFmtId="170" fontId="9" fillId="15" borderId="9" xfId="1" applyNumberFormat="1" applyFont="1" applyFill="1" applyBorder="1" applyAlignment="1" applyProtection="1">
      <alignment horizontal="center" vertical="center" wrapText="1"/>
      <protection locked="0"/>
    </xf>
    <xf numFmtId="170" fontId="7" fillId="0" borderId="29" xfId="1" applyNumberFormat="1" applyFont="1" applyFill="1" applyBorder="1" applyAlignment="1" applyProtection="1">
      <alignment horizontal="right" vertical="center" wrapText="1"/>
      <protection locked="0"/>
    </xf>
    <xf numFmtId="170" fontId="9" fillId="0" borderId="4" xfId="1" applyNumberFormat="1" applyFont="1" applyFill="1" applyBorder="1" applyAlignment="1" applyProtection="1">
      <alignment horizontal="left" vertical="center" wrapText="1"/>
      <protection locked="0"/>
    </xf>
    <xf numFmtId="170" fontId="9" fillId="15" borderId="7" xfId="1" applyNumberFormat="1" applyFont="1" applyFill="1" applyBorder="1" applyAlignment="1" applyProtection="1">
      <alignment horizontal="center" vertical="center" wrapText="1"/>
      <protection locked="0"/>
    </xf>
    <xf numFmtId="170" fontId="10" fillId="0" borderId="4" xfId="1" applyNumberFormat="1" applyFont="1" applyBorder="1" applyAlignment="1" applyProtection="1">
      <alignment horizontal="justify" vertical="center" wrapText="1"/>
      <protection locked="0"/>
    </xf>
    <xf numFmtId="170" fontId="10" fillId="0" borderId="5" xfId="1" applyNumberFormat="1" applyFont="1" applyBorder="1" applyAlignment="1" applyProtection="1">
      <alignment horizontal="justify" vertical="center" wrapText="1"/>
      <protection locked="0"/>
    </xf>
    <xf numFmtId="170" fontId="8" fillId="0" borderId="2" xfId="1" applyNumberFormat="1" applyFont="1" applyBorder="1" applyAlignment="1">
      <alignment horizontal="center" vertical="center"/>
    </xf>
    <xf numFmtId="170" fontId="7" fillId="7" borderId="51" xfId="1" applyNumberFormat="1" applyFont="1" applyFill="1" applyBorder="1" applyAlignment="1" applyProtection="1">
      <alignment horizontal="left" vertical="center" wrapText="1"/>
      <protection locked="0"/>
    </xf>
    <xf numFmtId="0" fontId="10" fillId="7" borderId="1" xfId="1" applyNumberFormat="1" applyFont="1" applyFill="1" applyBorder="1" applyAlignment="1">
      <alignment horizontal="justify" vertical="top" wrapText="1"/>
    </xf>
    <xf numFmtId="170" fontId="9" fillId="7" borderId="1" xfId="1" applyNumberFormat="1" applyFont="1" applyFill="1" applyBorder="1" applyAlignment="1" applyProtection="1">
      <alignment horizontal="center" vertical="top" wrapText="1"/>
      <protection locked="0"/>
    </xf>
    <xf numFmtId="170" fontId="7" fillId="7" borderId="30" xfId="1" applyNumberFormat="1" applyFont="1" applyFill="1" applyBorder="1" applyAlignment="1" applyProtection="1">
      <alignment horizontal="center" vertical="center" wrapText="1"/>
    </xf>
    <xf numFmtId="170" fontId="7" fillId="7" borderId="30" xfId="1" applyNumberFormat="1" applyFont="1" applyFill="1" applyBorder="1" applyAlignment="1" applyProtection="1">
      <alignment horizontal="center" vertical="center" wrapText="1"/>
      <protection locked="0"/>
    </xf>
    <xf numFmtId="170" fontId="7" fillId="7" borderId="1" xfId="1" applyNumberFormat="1" applyFont="1" applyFill="1" applyBorder="1" applyAlignment="1" applyProtection="1">
      <alignment horizontal="center" vertical="center" wrapText="1"/>
      <protection locked="0"/>
    </xf>
    <xf numFmtId="170" fontId="7" fillId="7" borderId="51" xfId="1" applyNumberFormat="1" applyFont="1" applyFill="1" applyBorder="1" applyAlignment="1" applyProtection="1">
      <alignment horizontal="center" vertical="center" wrapText="1"/>
      <protection locked="0"/>
    </xf>
    <xf numFmtId="170" fontId="7" fillId="7" borderId="20" xfId="1" applyNumberFormat="1" applyFont="1" applyFill="1" applyBorder="1" applyAlignment="1" applyProtection="1">
      <alignment horizontal="center" vertical="center" wrapText="1"/>
      <protection locked="0"/>
    </xf>
    <xf numFmtId="170" fontId="6" fillId="7" borderId="28" xfId="1" applyNumberFormat="1" applyFont="1" applyFill="1" applyBorder="1" applyAlignment="1" applyProtection="1">
      <alignment vertical="center"/>
      <protection locked="0"/>
    </xf>
    <xf numFmtId="170" fontId="7" fillId="7" borderId="31" xfId="1" applyNumberFormat="1" applyFont="1" applyFill="1" applyBorder="1" applyAlignment="1" applyProtection="1">
      <alignment vertical="center"/>
      <protection locked="0"/>
    </xf>
    <xf numFmtId="170" fontId="4" fillId="9" borderId="68" xfId="1" applyNumberFormat="1" applyFont="1" applyFill="1" applyBorder="1" applyAlignment="1">
      <alignment horizontal="justify" vertical="center" wrapText="1"/>
    </xf>
    <xf numFmtId="170" fontId="8" fillId="0" borderId="18" xfId="1" applyNumberFormat="1" applyFont="1" applyBorder="1" applyAlignment="1">
      <alignment horizontal="center" vertical="center"/>
    </xf>
    <xf numFmtId="170" fontId="9" fillId="0" borderId="1" xfId="1" applyNumberFormat="1" applyFont="1" applyFill="1" applyBorder="1" applyAlignment="1" applyProtection="1">
      <alignment horizontal="left" vertical="center" wrapText="1"/>
      <protection locked="0"/>
    </xf>
    <xf numFmtId="170" fontId="9" fillId="0" borderId="1" xfId="1" applyNumberFormat="1" applyFont="1" applyBorder="1" applyAlignment="1" applyProtection="1">
      <alignment horizontal="center" vertical="center" wrapText="1"/>
      <protection locked="0"/>
    </xf>
    <xf numFmtId="170" fontId="7" fillId="0" borderId="1" xfId="1" applyNumberFormat="1" applyFont="1" applyFill="1" applyBorder="1" applyAlignment="1" applyProtection="1">
      <alignment horizontal="right" vertical="center" wrapText="1"/>
      <protection locked="0"/>
    </xf>
    <xf numFmtId="170" fontId="0" fillId="12" borderId="1" xfId="1" applyNumberFormat="1" applyFont="1" applyFill="1" applyBorder="1"/>
    <xf numFmtId="170" fontId="12" fillId="0" borderId="10" xfId="1" applyNumberFormat="1" applyFont="1" applyFill="1" applyBorder="1" applyAlignment="1">
      <alignment horizontal="center" vertical="center" wrapText="1"/>
    </xf>
    <xf numFmtId="170" fontId="7" fillId="7" borderId="49" xfId="1" applyNumberFormat="1" applyFont="1" applyFill="1" applyBorder="1" applyAlignment="1" applyProtection="1">
      <alignment horizontal="left" vertical="center" wrapText="1"/>
      <protection locked="0"/>
    </xf>
    <xf numFmtId="170" fontId="10" fillId="7" borderId="3" xfId="1" applyNumberFormat="1" applyFont="1" applyFill="1" applyBorder="1" applyAlignment="1" applyProtection="1">
      <alignment horizontal="justify" vertical="top" wrapText="1"/>
      <protection locked="0"/>
    </xf>
    <xf numFmtId="170" fontId="7" fillId="7" borderId="24" xfId="1" applyNumberFormat="1" applyFont="1" applyFill="1" applyBorder="1" applyAlignment="1" applyProtection="1">
      <alignment horizontal="center" vertical="center" wrapText="1"/>
      <protection locked="0"/>
    </xf>
    <xf numFmtId="170" fontId="7" fillId="7" borderId="33" xfId="1" applyNumberFormat="1" applyFont="1" applyFill="1" applyBorder="1" applyAlignment="1" applyProtection="1">
      <alignment vertical="center"/>
      <protection locked="0"/>
    </xf>
    <xf numFmtId="170" fontId="6" fillId="9" borderId="25" xfId="1" applyNumberFormat="1" applyFont="1" applyFill="1" applyBorder="1" applyAlignment="1">
      <alignment horizontal="justify" vertical="center" wrapText="1"/>
    </xf>
    <xf numFmtId="170" fontId="9" fillId="0" borderId="3" xfId="1" applyNumberFormat="1" applyFont="1" applyBorder="1" applyAlignment="1" applyProtection="1">
      <alignment horizontal="center" vertical="center" wrapText="1"/>
      <protection locked="0"/>
    </xf>
    <xf numFmtId="170" fontId="9" fillId="0" borderId="9" xfId="1" applyNumberFormat="1" applyFont="1" applyBorder="1" applyAlignment="1" applyProtection="1">
      <alignment horizontal="center" vertical="center" wrapText="1"/>
      <protection locked="0"/>
    </xf>
    <xf numFmtId="170" fontId="7" fillId="0" borderId="3" xfId="1" applyNumberFormat="1" applyFont="1" applyFill="1" applyBorder="1" applyAlignment="1" applyProtection="1">
      <alignment horizontal="right" vertical="center" wrapText="1"/>
      <protection locked="0"/>
    </xf>
    <xf numFmtId="170" fontId="0" fillId="12" borderId="3" xfId="1" applyNumberFormat="1" applyFont="1" applyFill="1" applyBorder="1"/>
    <xf numFmtId="170" fontId="0" fillId="12" borderId="37" xfId="1" applyNumberFormat="1" applyFont="1" applyFill="1" applyBorder="1"/>
    <xf numFmtId="170" fontId="9" fillId="0" borderId="7" xfId="1" applyNumberFormat="1" applyFont="1" applyBorder="1" applyAlignment="1" applyProtection="1">
      <alignment horizontal="center" vertical="center" wrapText="1"/>
      <protection locked="0"/>
    </xf>
    <xf numFmtId="170" fontId="0" fillId="12" borderId="38" xfId="1" applyNumberFormat="1" applyFont="1" applyFill="1" applyBorder="1"/>
    <xf numFmtId="170" fontId="6" fillId="7" borderId="30" xfId="1" applyNumberFormat="1" applyFont="1" applyFill="1" applyBorder="1" applyAlignment="1" applyProtection="1">
      <alignment vertical="center"/>
      <protection locked="0"/>
    </xf>
    <xf numFmtId="170" fontId="24" fillId="12" borderId="65" xfId="1" applyNumberFormat="1" applyFont="1" applyFill="1" applyBorder="1" applyAlignment="1" applyProtection="1">
      <alignment horizontal="center" vertical="center" wrapText="1"/>
      <protection locked="0"/>
    </xf>
    <xf numFmtId="170" fontId="24" fillId="12" borderId="24" xfId="1" applyNumberFormat="1" applyFont="1" applyFill="1" applyBorder="1" applyAlignment="1" applyProtection="1">
      <alignment horizontal="center" vertical="center" wrapText="1"/>
      <protection locked="0"/>
    </xf>
    <xf numFmtId="170" fontId="24" fillId="12" borderId="25" xfId="1" applyNumberFormat="1" applyFont="1" applyFill="1" applyBorder="1" applyAlignment="1" applyProtection="1">
      <alignment horizontal="center" vertical="center" wrapText="1"/>
      <protection locked="0"/>
    </xf>
    <xf numFmtId="170" fontId="9" fillId="0" borderId="0" xfId="1" applyNumberFormat="1" applyFont="1" applyBorder="1" applyAlignment="1" applyProtection="1">
      <alignment horizontal="center" vertical="center" wrapText="1"/>
      <protection locked="0"/>
    </xf>
    <xf numFmtId="170" fontId="23" fillId="12" borderId="0" xfId="1" applyNumberFormat="1" applyFont="1" applyFill="1" applyBorder="1" applyAlignment="1" applyProtection="1">
      <alignment horizontal="center" vertical="center" wrapText="1"/>
      <protection locked="0"/>
    </xf>
    <xf numFmtId="170" fontId="23" fillId="12" borderId="49" xfId="1" applyNumberFormat="1" applyFont="1" applyFill="1" applyBorder="1" applyAlignment="1" applyProtection="1">
      <alignment horizontal="center" vertical="center" wrapText="1"/>
      <protection locked="0"/>
    </xf>
    <xf numFmtId="170" fontId="7" fillId="0" borderId="10" xfId="1" applyNumberFormat="1" applyFont="1" applyFill="1" applyBorder="1" applyAlignment="1" applyProtection="1">
      <alignment horizontal="right" vertical="center" wrapText="1"/>
      <protection locked="0"/>
    </xf>
    <xf numFmtId="170" fontId="0" fillId="12" borderId="18" xfId="1" applyNumberFormat="1" applyFont="1" applyFill="1" applyBorder="1"/>
    <xf numFmtId="170" fontId="0" fillId="12" borderId="48" xfId="1" applyNumberFormat="1" applyFont="1" applyFill="1" applyBorder="1"/>
    <xf numFmtId="170" fontId="0" fillId="0" borderId="25" xfId="1" applyNumberFormat="1" applyFont="1" applyBorder="1" applyAlignment="1">
      <alignment horizontal="center" vertical="center" wrapText="1"/>
    </xf>
    <xf numFmtId="170" fontId="9" fillId="0" borderId="18" xfId="1" applyNumberFormat="1" applyFont="1" applyBorder="1" applyAlignment="1" applyProtection="1">
      <alignment horizontal="center" vertical="center" wrapText="1"/>
      <protection locked="0"/>
    </xf>
    <xf numFmtId="170" fontId="9" fillId="0" borderId="1" xfId="1" applyNumberFormat="1" applyFont="1" applyBorder="1" applyAlignment="1">
      <alignment horizontal="center" vertical="center"/>
    </xf>
    <xf numFmtId="170" fontId="10" fillId="0" borderId="1" xfId="1" applyNumberFormat="1" applyFont="1" applyBorder="1" applyAlignment="1" applyProtection="1">
      <alignment horizontal="justify" vertical="center" wrapText="1"/>
      <protection locked="0"/>
    </xf>
    <xf numFmtId="170" fontId="7" fillId="10" borderId="33" xfId="1" applyNumberFormat="1" applyFont="1" applyFill="1" applyBorder="1" applyAlignment="1">
      <alignment vertical="center"/>
    </xf>
    <xf numFmtId="170" fontId="7" fillId="10" borderId="24" xfId="1" applyNumberFormat="1" applyFont="1" applyFill="1" applyBorder="1" applyAlignment="1" applyProtection="1">
      <alignment horizontal="center" vertical="center" wrapText="1"/>
      <protection locked="0"/>
    </xf>
    <xf numFmtId="170" fontId="7" fillId="10" borderId="51" xfId="1" applyNumberFormat="1" applyFont="1" applyFill="1" applyBorder="1" applyAlignment="1" applyProtection="1">
      <alignment horizontal="center" vertical="center" wrapText="1"/>
      <protection locked="0"/>
    </xf>
    <xf numFmtId="170" fontId="7" fillId="10" borderId="41" xfId="1" applyNumberFormat="1" applyFont="1" applyFill="1" applyBorder="1" applyAlignment="1" applyProtection="1">
      <alignment horizontal="center" vertical="center" wrapText="1"/>
      <protection locked="0"/>
    </xf>
    <xf numFmtId="170" fontId="7" fillId="10" borderId="49" xfId="1" applyNumberFormat="1" applyFont="1" applyFill="1" applyBorder="1" applyAlignment="1">
      <alignment vertical="center"/>
    </xf>
    <xf numFmtId="170" fontId="7" fillId="10" borderId="30" xfId="1" applyNumberFormat="1" applyFont="1" applyFill="1" applyBorder="1" applyAlignment="1">
      <alignment horizontal="right" vertical="center"/>
    </xf>
    <xf numFmtId="170" fontId="7" fillId="10" borderId="31" xfId="1" applyNumberFormat="1" applyFont="1" applyFill="1" applyBorder="1" applyAlignment="1">
      <alignment horizontal="right" vertical="center"/>
    </xf>
    <xf numFmtId="170" fontId="9" fillId="0" borderId="13" xfId="1" applyNumberFormat="1" applyFont="1" applyBorder="1"/>
    <xf numFmtId="170" fontId="12" fillId="0" borderId="36" xfId="1" applyNumberFormat="1" applyFont="1" applyFill="1" applyBorder="1" applyAlignment="1">
      <alignment horizontal="center" vertical="center" wrapText="1"/>
    </xf>
    <xf numFmtId="170" fontId="12" fillId="0" borderId="18" xfId="1" applyNumberFormat="1" applyFont="1" applyFill="1" applyBorder="1" applyAlignment="1">
      <alignment horizontal="center" vertical="center" wrapText="1"/>
    </xf>
    <xf numFmtId="170" fontId="12" fillId="0" borderId="42" xfId="1" applyNumberFormat="1" applyFont="1" applyFill="1" applyBorder="1" applyAlignment="1">
      <alignment horizontal="center" vertical="center" wrapText="1"/>
    </xf>
    <xf numFmtId="170" fontId="12" fillId="0" borderId="20" xfId="1" applyNumberFormat="1" applyFont="1" applyFill="1" applyBorder="1" applyAlignment="1">
      <alignment horizontal="center" vertical="center" wrapText="1"/>
    </xf>
    <xf numFmtId="170" fontId="12" fillId="0" borderId="35" xfId="1" applyNumberFormat="1" applyFont="1" applyFill="1" applyBorder="1" applyAlignment="1">
      <alignment horizontal="center" vertical="center" wrapText="1"/>
    </xf>
    <xf numFmtId="170" fontId="11" fillId="7" borderId="41" xfId="1" applyNumberFormat="1" applyFont="1" applyFill="1" applyBorder="1" applyAlignment="1" applyProtection="1">
      <alignment horizontal="justify" vertical="center" wrapText="1"/>
      <protection locked="0"/>
    </xf>
    <xf numFmtId="170" fontId="11" fillId="7" borderId="30" xfId="1" applyNumberFormat="1" applyFont="1" applyFill="1" applyBorder="1" applyAlignment="1" applyProtection="1">
      <alignment horizontal="justify" vertical="center" wrapText="1"/>
      <protection locked="0"/>
    </xf>
    <xf numFmtId="170" fontId="7" fillId="7" borderId="0" xfId="1" applyNumberFormat="1" applyFont="1" applyFill="1" applyBorder="1" applyAlignment="1" applyProtection="1">
      <alignment horizontal="center" vertical="center" wrapText="1"/>
      <protection locked="0"/>
    </xf>
    <xf numFmtId="170" fontId="20" fillId="7" borderId="1" xfId="1" applyNumberFormat="1" applyFont="1" applyFill="1" applyBorder="1" applyAlignment="1" applyProtection="1">
      <alignment vertical="center" wrapText="1"/>
      <protection locked="0"/>
    </xf>
    <xf numFmtId="170" fontId="7" fillId="7" borderId="1" xfId="1" applyNumberFormat="1" applyFont="1" applyFill="1" applyBorder="1" applyAlignment="1" applyProtection="1">
      <alignment vertical="center" wrapText="1"/>
      <protection locked="0"/>
    </xf>
    <xf numFmtId="170" fontId="7" fillId="7" borderId="10" xfId="1" applyNumberFormat="1" applyFont="1" applyFill="1" applyBorder="1" applyAlignment="1" applyProtection="1">
      <alignment horizontal="center" vertical="center" wrapText="1"/>
      <protection locked="0"/>
    </xf>
    <xf numFmtId="170" fontId="7" fillId="7" borderId="10" xfId="1" applyNumberFormat="1" applyFont="1" applyFill="1" applyBorder="1" applyAlignment="1">
      <alignment vertical="center"/>
    </xf>
    <xf numFmtId="170" fontId="7" fillId="7" borderId="48" xfId="1" applyNumberFormat="1" applyFont="1" applyFill="1" applyBorder="1" applyAlignment="1">
      <alignment horizontal="right" vertical="center"/>
    </xf>
    <xf numFmtId="170" fontId="9" fillId="7" borderId="23" xfId="1" applyNumberFormat="1" applyFont="1" applyFill="1" applyBorder="1"/>
    <xf numFmtId="170" fontId="6" fillId="8" borderId="41" xfId="1" applyNumberFormat="1" applyFont="1" applyFill="1" applyBorder="1" applyAlignment="1" applyProtection="1">
      <alignment horizontal="center" vertical="center"/>
      <protection locked="0"/>
    </xf>
    <xf numFmtId="170" fontId="6" fillId="8" borderId="30" xfId="1" applyNumberFormat="1" applyFont="1" applyFill="1" applyBorder="1" applyAlignment="1" applyProtection="1">
      <alignment horizontal="center" vertical="center"/>
      <protection locked="0"/>
    </xf>
    <xf numFmtId="170" fontId="6" fillId="8" borderId="30" xfId="1" applyNumberFormat="1" applyFont="1" applyFill="1" applyBorder="1" applyProtection="1">
      <protection locked="0"/>
    </xf>
    <xf numFmtId="170" fontId="6" fillId="8" borderId="30" xfId="1" applyNumberFormat="1" applyFont="1" applyFill="1" applyBorder="1" applyAlignment="1" applyProtection="1">
      <alignment horizontal="right" vertical="center"/>
      <protection locked="0"/>
    </xf>
    <xf numFmtId="170" fontId="6" fillId="8" borderId="31" xfId="1" applyNumberFormat="1" applyFont="1" applyFill="1" applyBorder="1"/>
    <xf numFmtId="0" fontId="22" fillId="12" borderId="65" xfId="0" applyFont="1" applyFill="1" applyBorder="1" applyAlignment="1" applyProtection="1">
      <alignment horizontal="center" vertical="center" wrapText="1"/>
      <protection locked="0"/>
    </xf>
    <xf numFmtId="0" fontId="22" fillId="12" borderId="24" xfId="0" applyFont="1" applyFill="1" applyBorder="1" applyAlignment="1" applyProtection="1">
      <alignment horizontal="center" vertical="center" wrapText="1"/>
      <protection locked="0"/>
    </xf>
    <xf numFmtId="170" fontId="7" fillId="7" borderId="69" xfId="1" applyNumberFormat="1" applyFont="1" applyFill="1" applyBorder="1" applyAlignment="1">
      <alignment vertical="center"/>
    </xf>
    <xf numFmtId="0" fontId="6" fillId="8" borderId="41" xfId="0" applyFont="1" applyFill="1" applyBorder="1" applyProtection="1">
      <protection locked="0"/>
    </xf>
    <xf numFmtId="0" fontId="7" fillId="8" borderId="10" xfId="0" applyFont="1" applyFill="1" applyBorder="1" applyAlignment="1" applyProtection="1">
      <alignment horizontal="left" vertical="center" wrapText="1"/>
      <protection locked="0"/>
    </xf>
    <xf numFmtId="0" fontId="7" fillId="8" borderId="10" xfId="0" applyFont="1" applyFill="1" applyBorder="1" applyAlignment="1" applyProtection="1">
      <alignment horizontal="justify" vertical="center" wrapText="1"/>
      <protection locked="0"/>
    </xf>
    <xf numFmtId="0" fontId="7" fillId="8" borderId="18" xfId="0" applyFont="1" applyFill="1" applyBorder="1" applyAlignment="1" applyProtection="1">
      <alignment horizontal="justify" vertical="center" wrapText="1"/>
      <protection locked="0"/>
    </xf>
    <xf numFmtId="0" fontId="7" fillId="8" borderId="18" xfId="0" applyFont="1" applyFill="1" applyBorder="1" applyAlignment="1" applyProtection="1">
      <alignment horizontal="center" vertical="center" wrapText="1"/>
      <protection locked="0"/>
    </xf>
    <xf numFmtId="170" fontId="7" fillId="8" borderId="18" xfId="1" applyNumberFormat="1" applyFont="1" applyFill="1" applyBorder="1" applyAlignment="1" applyProtection="1">
      <alignment horizontal="center" vertical="center" wrapText="1"/>
      <protection locked="0"/>
    </xf>
    <xf numFmtId="0" fontId="7" fillId="7" borderId="1" xfId="0" applyFont="1" applyFill="1" applyBorder="1" applyAlignment="1" applyProtection="1">
      <alignment horizontal="left" vertical="center" wrapText="1"/>
      <protection locked="0"/>
    </xf>
    <xf numFmtId="0" fontId="11" fillId="7" borderId="1" xfId="0" applyFont="1" applyFill="1" applyBorder="1" applyAlignment="1" applyProtection="1">
      <alignment horizontal="justify" vertical="center" wrapText="1"/>
      <protection locked="0"/>
    </xf>
    <xf numFmtId="0" fontId="7" fillId="10" borderId="1" xfId="0" applyFont="1" applyFill="1" applyBorder="1" applyAlignment="1" applyProtection="1">
      <alignment horizontal="left" vertical="center" wrapText="1"/>
      <protection locked="0"/>
    </xf>
    <xf numFmtId="0" fontId="11" fillId="10" borderId="1" xfId="0" applyFont="1" applyFill="1" applyBorder="1" applyAlignment="1" applyProtection="1">
      <alignment horizontal="justify" vertical="center" wrapText="1"/>
      <protection locked="0"/>
    </xf>
    <xf numFmtId="0" fontId="7" fillId="10" borderId="1" xfId="0" applyFont="1" applyFill="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xf>
    <xf numFmtId="169" fontId="6" fillId="7" borderId="1" xfId="1" applyFont="1" applyFill="1" applyBorder="1" applyAlignment="1">
      <alignment vertical="center"/>
    </xf>
    <xf numFmtId="0" fontId="6" fillId="8" borderId="1" xfId="0" applyFont="1" applyFill="1" applyBorder="1" applyAlignment="1" applyProtection="1">
      <alignment horizontal="center" vertical="center"/>
      <protection locked="0"/>
    </xf>
    <xf numFmtId="0" fontId="6" fillId="8" borderId="1" xfId="0" applyFont="1" applyFill="1" applyBorder="1" applyProtection="1">
      <protection locked="0"/>
    </xf>
    <xf numFmtId="170" fontId="6" fillId="8" borderId="1" xfId="1" applyNumberFormat="1" applyFont="1" applyFill="1" applyBorder="1" applyAlignment="1" applyProtection="1">
      <alignment vertical="center"/>
      <protection locked="0"/>
    </xf>
    <xf numFmtId="0" fontId="7" fillId="8" borderId="36" xfId="0" applyFont="1" applyFill="1" applyBorder="1" applyAlignment="1" applyProtection="1">
      <alignment horizontal="center" vertical="center" wrapText="1"/>
      <protection locked="0"/>
    </xf>
    <xf numFmtId="0" fontId="7" fillId="8" borderId="10" xfId="0" applyFont="1" applyFill="1" applyBorder="1" applyAlignment="1" applyProtection="1">
      <alignment horizontal="center" vertical="center" wrapText="1"/>
      <protection locked="0"/>
    </xf>
    <xf numFmtId="0" fontId="7" fillId="8" borderId="18" xfId="0" applyFont="1" applyFill="1" applyBorder="1" applyAlignment="1">
      <alignment horizontal="center" vertical="center" wrapText="1"/>
    </xf>
    <xf numFmtId="0" fontId="7" fillId="8" borderId="11" xfId="0" applyFont="1" applyFill="1" applyBorder="1" applyAlignment="1">
      <alignment horizontal="center" vertical="center" wrapText="1"/>
    </xf>
    <xf numFmtId="0" fontId="7" fillId="8" borderId="2" xfId="0" applyFont="1" applyFill="1" applyBorder="1" applyAlignment="1">
      <alignment horizontal="center" vertical="center" wrapText="1"/>
    </xf>
    <xf numFmtId="0" fontId="7" fillId="8" borderId="2" xfId="0" applyFont="1" applyFill="1" applyBorder="1" applyAlignment="1" applyProtection="1">
      <alignment horizontal="center" vertical="center" wrapText="1"/>
      <protection locked="0"/>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32" fillId="0" borderId="1" xfId="0" applyFont="1" applyFill="1" applyBorder="1" applyAlignment="1">
      <alignment horizontal="center" vertical="center" wrapText="1"/>
    </xf>
    <xf numFmtId="0" fontId="4" fillId="0" borderId="1" xfId="0" applyFont="1" applyBorder="1" applyAlignment="1">
      <alignment vertical="center"/>
    </xf>
    <xf numFmtId="0" fontId="4" fillId="10" borderId="1" xfId="0" applyFont="1" applyFill="1" applyBorder="1" applyAlignment="1"/>
    <xf numFmtId="0" fontId="4" fillId="10" borderId="1" xfId="0" applyFont="1" applyFill="1" applyBorder="1" applyAlignment="1" applyProtection="1">
      <alignment horizontal="center" vertical="center" wrapText="1"/>
      <protection locked="0"/>
    </xf>
    <xf numFmtId="0" fontId="32" fillId="0" borderId="1" xfId="0" applyFont="1" applyFill="1" applyBorder="1" applyAlignment="1">
      <alignment vertical="center" wrapText="1"/>
    </xf>
    <xf numFmtId="170" fontId="9" fillId="0" borderId="1" xfId="1" applyNumberFormat="1" applyFont="1" applyFill="1" applyBorder="1" applyAlignment="1" applyProtection="1">
      <alignment horizontal="center" vertical="center" wrapText="1"/>
      <protection locked="0"/>
    </xf>
    <xf numFmtId="170" fontId="8" fillId="10" borderId="32" xfId="1" applyNumberFormat="1" applyFont="1" applyFill="1" applyBorder="1" applyAlignment="1"/>
    <xf numFmtId="170" fontId="8" fillId="10" borderId="49" xfId="1" applyNumberFormat="1" applyFont="1" applyFill="1" applyBorder="1" applyAlignment="1"/>
    <xf numFmtId="170" fontId="8" fillId="10" borderId="28" xfId="1" applyNumberFormat="1" applyFont="1" applyFill="1" applyBorder="1" applyAlignment="1"/>
    <xf numFmtId="170" fontId="8" fillId="10" borderId="65" xfId="1" applyNumberFormat="1" applyFont="1" applyFill="1" applyBorder="1" applyAlignment="1"/>
    <xf numFmtId="170" fontId="8" fillId="10" borderId="32" xfId="1" applyNumberFormat="1" applyFont="1" applyFill="1" applyBorder="1" applyAlignment="1" applyProtection="1">
      <alignment horizontal="center" vertical="center" wrapText="1"/>
      <protection locked="0"/>
    </xf>
    <xf numFmtId="170" fontId="7" fillId="10" borderId="49" xfId="1" applyNumberFormat="1" applyFont="1" applyFill="1" applyBorder="1" applyAlignment="1" applyProtection="1">
      <alignment horizontal="left" vertical="center" wrapText="1"/>
      <protection locked="0"/>
    </xf>
    <xf numFmtId="170" fontId="11" fillId="10" borderId="49" xfId="1" applyNumberFormat="1" applyFont="1" applyFill="1" applyBorder="1" applyAlignment="1" applyProtection="1">
      <alignment horizontal="justify" vertical="center" wrapText="1"/>
      <protection locked="0"/>
    </xf>
    <xf numFmtId="170" fontId="11" fillId="10" borderId="28" xfId="1" applyNumberFormat="1" applyFont="1" applyFill="1" applyBorder="1" applyAlignment="1" applyProtection="1">
      <alignment horizontal="justify" vertical="center" wrapText="1"/>
      <protection locked="0"/>
    </xf>
    <xf numFmtId="170" fontId="7" fillId="10" borderId="28" xfId="1" applyNumberFormat="1" applyFont="1" applyFill="1" applyBorder="1" applyAlignment="1" applyProtection="1">
      <alignment horizontal="center" vertical="center" wrapText="1"/>
      <protection locked="0"/>
    </xf>
    <xf numFmtId="170" fontId="7" fillId="10" borderId="28" xfId="1" applyNumberFormat="1" applyFont="1" applyFill="1" applyBorder="1" applyAlignment="1" applyProtection="1">
      <alignment horizontal="center" vertical="center" wrapText="1"/>
    </xf>
    <xf numFmtId="170" fontId="7" fillId="10" borderId="33" xfId="1" applyNumberFormat="1" applyFont="1" applyFill="1" applyBorder="1" applyAlignment="1" applyProtection="1">
      <alignment horizontal="center" vertical="center" wrapText="1"/>
      <protection locked="0"/>
    </xf>
    <xf numFmtId="170" fontId="7" fillId="8" borderId="36" xfId="1" applyNumberFormat="1" applyFont="1" applyFill="1" applyBorder="1" applyAlignment="1" applyProtection="1">
      <alignment horizontal="center" vertical="center" wrapText="1"/>
      <protection locked="0"/>
    </xf>
    <xf numFmtId="170" fontId="7" fillId="8" borderId="18" xfId="1" applyNumberFormat="1" applyFont="1" applyFill="1" applyBorder="1" applyAlignment="1">
      <alignment horizontal="center" vertical="center" wrapText="1"/>
    </xf>
    <xf numFmtId="170" fontId="7" fillId="8" borderId="11" xfId="1" applyNumberFormat="1" applyFont="1" applyFill="1" applyBorder="1" applyAlignment="1">
      <alignment horizontal="center" vertical="center" wrapText="1"/>
    </xf>
    <xf numFmtId="170" fontId="12" fillId="0" borderId="1" xfId="1" applyNumberFormat="1" applyFont="1" applyFill="1" applyBorder="1" applyAlignment="1">
      <alignment horizontal="center" vertical="center" wrapText="1"/>
    </xf>
    <xf numFmtId="170" fontId="8" fillId="0" borderId="1" xfId="1" applyNumberFormat="1" applyFont="1" applyBorder="1" applyAlignment="1">
      <alignment vertical="center"/>
    </xf>
    <xf numFmtId="0" fontId="10" fillId="7" borderId="41" xfId="0" applyFont="1" applyFill="1" applyBorder="1" applyAlignment="1" applyProtection="1">
      <alignment horizontal="justify" vertical="center" wrapText="1"/>
      <protection locked="0"/>
    </xf>
    <xf numFmtId="0" fontId="11" fillId="7" borderId="30" xfId="0" applyFont="1" applyFill="1" applyBorder="1" applyAlignment="1" applyProtection="1">
      <alignment horizontal="center" vertical="center" wrapText="1"/>
      <protection locked="0"/>
    </xf>
    <xf numFmtId="0" fontId="7" fillId="7" borderId="30" xfId="0" applyFont="1" applyFill="1" applyBorder="1" applyAlignment="1" applyProtection="1">
      <alignment horizontal="center" wrapText="1"/>
      <protection locked="0"/>
    </xf>
    <xf numFmtId="0" fontId="10" fillId="0" borderId="40" xfId="0" applyFont="1" applyBorder="1" applyAlignment="1" applyProtection="1">
      <alignment horizontal="justify" vertical="center" wrapText="1"/>
      <protection locked="0"/>
    </xf>
    <xf numFmtId="15" fontId="9" fillId="12" borderId="10" xfId="0" applyNumberFormat="1" applyFont="1" applyFill="1" applyBorder="1" applyAlignment="1">
      <alignment vertical="center"/>
    </xf>
    <xf numFmtId="164" fontId="33" fillId="7" borderId="53" xfId="8" applyFont="1" applyFill="1" applyBorder="1" applyAlignment="1">
      <alignment horizontal="center" vertical="center" wrapText="1"/>
    </xf>
    <xf numFmtId="0" fontId="9" fillId="4" borderId="1" xfId="0" applyFont="1" applyFill="1" applyBorder="1" applyAlignment="1" applyProtection="1">
      <alignment horizontal="center" vertical="center" wrapText="1"/>
      <protection locked="0"/>
    </xf>
    <xf numFmtId="2" fontId="7" fillId="7" borderId="1" xfId="0" applyNumberFormat="1" applyFont="1" applyFill="1" applyBorder="1" applyAlignment="1" applyProtection="1">
      <alignment horizontal="left" vertical="center" wrapText="1"/>
      <protection locked="0"/>
    </xf>
    <xf numFmtId="0" fontId="10" fillId="7" borderId="30" xfId="0" applyFont="1" applyFill="1" applyBorder="1" applyAlignment="1">
      <alignment horizontal="left" vertical="center" wrapText="1"/>
    </xf>
    <xf numFmtId="0" fontId="10" fillId="0" borderId="1" xfId="3" applyFont="1" applyBorder="1" applyAlignment="1">
      <alignment vertical="top" wrapText="1"/>
    </xf>
    <xf numFmtId="0" fontId="10" fillId="0" borderId="1" xfId="3" applyFont="1" applyBorder="1" applyAlignment="1">
      <alignment horizontal="left" vertical="top" wrapText="1"/>
    </xf>
    <xf numFmtId="0" fontId="10" fillId="0" borderId="5" xfId="0" applyFont="1" applyFill="1" applyBorder="1" applyAlignment="1" applyProtection="1">
      <alignment horizontal="justify" vertical="center" wrapText="1"/>
      <protection locked="0"/>
    </xf>
    <xf numFmtId="0" fontId="7" fillId="7" borderId="53"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justify" vertical="center" wrapText="1"/>
      <protection locked="0"/>
    </xf>
    <xf numFmtId="170" fontId="7" fillId="7" borderId="13" xfId="1" applyNumberFormat="1" applyFont="1" applyFill="1" applyBorder="1" applyAlignment="1">
      <alignment vertical="center"/>
    </xf>
    <xf numFmtId="0" fontId="7" fillId="7" borderId="30" xfId="0" applyFont="1" applyFill="1" applyBorder="1" applyAlignment="1" applyProtection="1">
      <alignment horizontal="center" vertical="top" wrapText="1"/>
    </xf>
    <xf numFmtId="0" fontId="7" fillId="7" borderId="30" xfId="0" applyFont="1" applyFill="1" applyBorder="1" applyAlignment="1" applyProtection="1">
      <alignment horizontal="center" vertical="top" wrapText="1"/>
      <protection locked="0"/>
    </xf>
    <xf numFmtId="0" fontId="7" fillId="7" borderId="1" xfId="0" applyFont="1" applyFill="1" applyBorder="1" applyAlignment="1" applyProtection="1">
      <alignment horizontal="center" wrapText="1"/>
      <protection locked="0"/>
    </xf>
    <xf numFmtId="170" fontId="7" fillId="8" borderId="28" xfId="0" applyNumberFormat="1" applyFont="1" applyFill="1" applyBorder="1" applyAlignment="1" applyProtection="1">
      <alignment horizontal="center" vertical="center" wrapText="1"/>
      <protection locked="0"/>
    </xf>
    <xf numFmtId="0" fontId="10" fillId="7" borderId="28" xfId="0" applyFont="1" applyFill="1" applyBorder="1" applyAlignment="1" applyProtection="1">
      <alignment horizontal="justify" vertical="center" wrapText="1"/>
      <protection locked="0"/>
    </xf>
    <xf numFmtId="170" fontId="7" fillId="7" borderId="28" xfId="0" applyNumberFormat="1" applyFont="1" applyFill="1" applyBorder="1" applyAlignment="1" applyProtection="1">
      <alignment horizontal="center" vertical="center" wrapText="1"/>
      <protection locked="0"/>
    </xf>
    <xf numFmtId="0" fontId="0" fillId="10" borderId="1" xfId="0" applyFill="1" applyBorder="1"/>
    <xf numFmtId="0" fontId="15" fillId="0" borderId="0" xfId="0" applyFont="1" applyAlignment="1">
      <alignment horizontal="center" vertical="center"/>
    </xf>
    <xf numFmtId="0" fontId="0" fillId="0" borderId="0" xfId="0" applyAlignment="1">
      <alignment horizontal="center" vertical="center"/>
    </xf>
    <xf numFmtId="0" fontId="12" fillId="0" borderId="1" xfId="0" applyFont="1" applyFill="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0" fontId="6" fillId="11" borderId="57" xfId="0" applyFont="1" applyFill="1" applyBorder="1" applyAlignment="1">
      <alignment horizontal="center" vertical="center" wrapText="1"/>
    </xf>
    <xf numFmtId="0" fontId="6" fillId="11" borderId="60" xfId="0" applyFont="1" applyFill="1" applyBorder="1" applyAlignment="1">
      <alignment horizontal="center" vertical="center" wrapText="1"/>
    </xf>
    <xf numFmtId="0" fontId="6" fillId="11" borderId="23" xfId="0" applyFont="1" applyFill="1" applyBorder="1" applyAlignment="1">
      <alignment horizontal="center" vertical="center" wrapText="1"/>
    </xf>
    <xf numFmtId="0" fontId="6" fillId="11" borderId="25" xfId="0" applyFont="1" applyFill="1" applyBorder="1" applyAlignment="1">
      <alignment horizontal="center" vertical="center" wrapText="1"/>
    </xf>
    <xf numFmtId="171" fontId="6" fillId="12" borderId="63" xfId="2" applyNumberFormat="1" applyFont="1" applyFill="1" applyBorder="1" applyAlignment="1" applyProtection="1">
      <alignment horizontal="center" vertical="center"/>
      <protection locked="0"/>
    </xf>
    <xf numFmtId="171" fontId="6" fillId="12" borderId="21" xfId="2" applyNumberFormat="1" applyFont="1" applyFill="1" applyBorder="1" applyAlignment="1" applyProtection="1">
      <alignment horizontal="center" vertical="center"/>
      <protection locked="0"/>
    </xf>
    <xf numFmtId="171" fontId="6" fillId="12" borderId="11" xfId="2" applyNumberFormat="1" applyFont="1" applyFill="1" applyBorder="1" applyAlignment="1" applyProtection="1">
      <alignment horizontal="center" vertical="center"/>
      <protection locked="0"/>
    </xf>
    <xf numFmtId="171" fontId="6" fillId="12" borderId="23" xfId="2" applyNumberFormat="1" applyFont="1" applyFill="1" applyBorder="1" applyAlignment="1" applyProtection="1">
      <alignment horizontal="center" vertical="center"/>
      <protection locked="0"/>
    </xf>
    <xf numFmtId="0" fontId="22" fillId="12" borderId="1" xfId="0" applyFont="1" applyFill="1" applyBorder="1" applyAlignment="1" applyProtection="1">
      <alignment horizontal="center" vertical="center" wrapText="1"/>
      <protection locked="0"/>
    </xf>
    <xf numFmtId="0" fontId="24" fillId="12" borderId="1" xfId="0" applyFont="1" applyFill="1" applyBorder="1" applyAlignment="1" applyProtection="1">
      <alignment horizontal="center" vertical="center" wrapText="1"/>
      <protection locked="0"/>
    </xf>
    <xf numFmtId="0" fontId="23" fillId="12" borderId="20" xfId="0" applyFont="1" applyFill="1" applyBorder="1" applyAlignment="1" applyProtection="1">
      <alignment horizontal="center" vertical="center" wrapText="1"/>
      <protection locked="0"/>
    </xf>
    <xf numFmtId="0" fontId="23" fillId="12" borderId="51" xfId="0" applyFont="1" applyFill="1" applyBorder="1" applyAlignment="1" applyProtection="1">
      <alignment horizontal="center" vertical="center" wrapText="1"/>
      <protection locked="0"/>
    </xf>
    <xf numFmtId="0" fontId="23" fillId="12" borderId="0" xfId="0" applyFont="1" applyFill="1" applyBorder="1" applyAlignment="1" applyProtection="1">
      <alignment horizontal="center" vertical="center" wrapText="1"/>
      <protection locked="0"/>
    </xf>
    <xf numFmtId="0" fontId="23" fillId="12" borderId="10" xfId="0" applyFont="1" applyFill="1" applyBorder="1" applyAlignment="1" applyProtection="1">
      <alignment horizontal="center" vertical="center" wrapText="1"/>
      <protection locked="0"/>
    </xf>
    <xf numFmtId="0" fontId="3" fillId="9" borderId="57" xfId="0" applyFont="1" applyFill="1" applyBorder="1" applyAlignment="1">
      <alignment horizontal="center" vertical="center" wrapText="1"/>
    </xf>
    <xf numFmtId="0" fontId="4" fillId="9" borderId="60" xfId="0" applyFont="1" applyFill="1" applyBorder="1" applyAlignment="1">
      <alignment horizontal="center" vertical="center" wrapText="1"/>
    </xf>
    <xf numFmtId="0" fontId="4" fillId="9" borderId="62" xfId="0" applyFont="1" applyFill="1" applyBorder="1" applyAlignment="1">
      <alignment horizontal="center" vertical="center" wrapText="1"/>
    </xf>
    <xf numFmtId="0" fontId="6" fillId="9" borderId="57" xfId="0" applyFont="1" applyFill="1" applyBorder="1" applyAlignment="1">
      <alignment horizontal="center" vertical="center" wrapText="1"/>
    </xf>
    <xf numFmtId="0" fontId="6" fillId="9" borderId="60" xfId="0" applyFont="1" applyFill="1" applyBorder="1" applyAlignment="1">
      <alignment horizontal="center" vertical="center" wrapText="1"/>
    </xf>
    <xf numFmtId="0" fontId="6" fillId="9" borderId="62" xfId="0" applyFont="1" applyFill="1" applyBorder="1" applyAlignment="1">
      <alignment horizontal="center" vertical="center" wrapText="1"/>
    </xf>
    <xf numFmtId="0" fontId="21" fillId="12" borderId="26" xfId="0" applyFont="1" applyFill="1" applyBorder="1" applyAlignment="1" applyProtection="1">
      <alignment horizontal="center" vertical="center" wrapText="1"/>
      <protection locked="0"/>
    </xf>
    <xf numFmtId="0" fontId="21" fillId="12" borderId="8" xfId="0" applyFont="1" applyFill="1" applyBorder="1" applyAlignment="1" applyProtection="1">
      <alignment horizontal="center" vertical="center" wrapText="1"/>
      <protection locked="0"/>
    </xf>
    <xf numFmtId="0" fontId="21" fillId="12" borderId="5" xfId="0" applyFont="1" applyFill="1" applyBorder="1" applyAlignment="1" applyProtection="1">
      <alignment horizontal="center" vertical="center" wrapText="1"/>
      <protection locked="0"/>
    </xf>
    <xf numFmtId="0" fontId="21" fillId="12" borderId="11" xfId="0" applyFont="1" applyFill="1" applyBorder="1" applyAlignment="1" applyProtection="1">
      <alignment horizontal="center" vertical="center" wrapText="1"/>
      <protection locked="0"/>
    </xf>
    <xf numFmtId="0" fontId="21" fillId="12" borderId="0" xfId="0" applyFont="1" applyFill="1" applyBorder="1" applyAlignment="1" applyProtection="1">
      <alignment horizontal="center" vertical="center" wrapText="1"/>
      <protection locked="0"/>
    </xf>
    <xf numFmtId="0" fontId="21" fillId="12" borderId="10"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4" fillId="9" borderId="57" xfId="0" applyFont="1" applyFill="1" applyBorder="1" applyAlignment="1">
      <alignment horizontal="justify" vertical="center" wrapText="1"/>
    </xf>
    <xf numFmtId="0" fontId="3" fillId="9" borderId="60" xfId="0" applyFont="1" applyFill="1" applyBorder="1" applyAlignment="1">
      <alignment horizontal="justify" vertical="center" wrapText="1"/>
    </xf>
    <xf numFmtId="0" fontId="3" fillId="9" borderId="62" xfId="0" applyFont="1" applyFill="1" applyBorder="1" applyAlignment="1">
      <alignment horizontal="justify" vertical="center" wrapText="1"/>
    </xf>
    <xf numFmtId="0" fontId="7" fillId="0" borderId="1" xfId="0" applyFont="1" applyBorder="1" applyAlignment="1">
      <alignment horizontal="center" vertical="center" wrapText="1"/>
    </xf>
    <xf numFmtId="0" fontId="20" fillId="12" borderId="0" xfId="0" applyFont="1" applyFill="1" applyBorder="1" applyAlignment="1" applyProtection="1">
      <alignment horizontal="center" vertical="center" wrapText="1"/>
      <protection locked="0"/>
    </xf>
    <xf numFmtId="0" fontId="20" fillId="12" borderId="23" xfId="0" applyFont="1" applyFill="1" applyBorder="1" applyAlignment="1" applyProtection="1">
      <alignment horizontal="center" vertical="center" wrapText="1"/>
      <protection locked="0"/>
    </xf>
    <xf numFmtId="0" fontId="7" fillId="8" borderId="71" xfId="0" applyFont="1" applyFill="1" applyBorder="1" applyAlignment="1" applyProtection="1">
      <alignment horizontal="center" vertical="center" wrapText="1"/>
      <protection locked="0"/>
    </xf>
    <xf numFmtId="0" fontId="7" fillId="8" borderId="8" xfId="0" applyFont="1" applyFill="1" applyBorder="1" applyAlignment="1" applyProtection="1">
      <alignment horizontal="center" vertical="center" wrapText="1"/>
      <protection locked="0"/>
    </xf>
    <xf numFmtId="0" fontId="7" fillId="8" borderId="5" xfId="0" applyFont="1" applyFill="1" applyBorder="1" applyAlignment="1" applyProtection="1">
      <alignment horizontal="center" vertical="center" wrapText="1"/>
      <protection locked="0"/>
    </xf>
    <xf numFmtId="0" fontId="23" fillId="12" borderId="1" xfId="0" applyFont="1" applyFill="1" applyBorder="1" applyAlignment="1" applyProtection="1">
      <alignment horizontal="center" vertical="center" wrapText="1"/>
      <protection locked="0"/>
    </xf>
    <xf numFmtId="0" fontId="16" fillId="12" borderId="1" xfId="0" applyFont="1" applyFill="1" applyBorder="1" applyAlignment="1" applyProtection="1">
      <alignment horizontal="center" vertical="center" wrapText="1"/>
      <protection locked="0"/>
    </xf>
    <xf numFmtId="0" fontId="8" fillId="0" borderId="1" xfId="0" applyFont="1" applyBorder="1" applyAlignment="1">
      <alignment vertical="center"/>
    </xf>
    <xf numFmtId="0" fontId="7" fillId="0" borderId="1" xfId="0" applyFont="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7" fillId="8" borderId="1" xfId="0" applyFont="1" applyFill="1" applyBorder="1" applyAlignment="1" applyProtection="1">
      <alignment horizontal="center" vertical="center" wrapText="1"/>
      <protection locked="0"/>
    </xf>
    <xf numFmtId="0" fontId="6" fillId="8" borderId="1" xfId="0" applyFont="1" applyFill="1" applyBorder="1" applyAlignment="1">
      <alignment horizontal="center"/>
    </xf>
    <xf numFmtId="0" fontId="9" fillId="0" borderId="57" xfId="0" applyFont="1" applyBorder="1" applyAlignment="1">
      <alignment vertical="center" wrapText="1"/>
    </xf>
    <xf numFmtId="0" fontId="0" fillId="0" borderId="60" xfId="0" applyBorder="1" applyAlignment="1">
      <alignment vertical="center" wrapText="1"/>
    </xf>
    <xf numFmtId="0" fontId="20" fillId="12" borderId="1" xfId="0" applyFont="1" applyFill="1" applyBorder="1" applyAlignment="1" applyProtection="1">
      <alignment horizontal="center" vertical="center" wrapText="1"/>
      <protection locked="0"/>
    </xf>
    <xf numFmtId="0" fontId="0" fillId="0" borderId="57" xfId="0" applyBorder="1" applyAlignment="1">
      <alignment horizontal="center" vertical="center" wrapText="1"/>
    </xf>
    <xf numFmtId="0" fontId="0" fillId="0" borderId="60" xfId="0" applyBorder="1" applyAlignment="1">
      <alignment horizontal="center" vertical="center" wrapText="1"/>
    </xf>
    <xf numFmtId="0" fontId="0" fillId="0" borderId="62" xfId="0" applyBorder="1" applyAlignment="1">
      <alignment horizontal="center" vertical="center" wrapText="1"/>
    </xf>
    <xf numFmtId="0" fontId="0" fillId="0" borderId="1" xfId="0" applyBorder="1" applyAlignment="1">
      <alignment vertical="center" wrapText="1"/>
    </xf>
    <xf numFmtId="0" fontId="16" fillId="3" borderId="19" xfId="0" applyFont="1" applyFill="1" applyBorder="1" applyAlignment="1">
      <alignment horizontal="center" vertical="center" wrapText="1"/>
    </xf>
    <xf numFmtId="0" fontId="16" fillId="3" borderId="20" xfId="0" applyFont="1" applyFill="1" applyBorder="1" applyAlignment="1">
      <alignment horizontal="center" vertical="center" wrapText="1"/>
    </xf>
    <xf numFmtId="0" fontId="16" fillId="0" borderId="22" xfId="0" applyFont="1" applyBorder="1" applyAlignment="1">
      <alignment horizontal="center" vertical="center" wrapText="1"/>
    </xf>
    <xf numFmtId="0" fontId="16" fillId="0" borderId="0" xfId="0" applyFont="1" applyBorder="1" applyAlignment="1">
      <alignment horizontal="center" vertical="center" wrapText="1"/>
    </xf>
    <xf numFmtId="0" fontId="15" fillId="7" borderId="54" xfId="0" applyFont="1" applyFill="1" applyBorder="1" applyAlignment="1">
      <alignment horizontal="center" vertical="center" wrapText="1"/>
    </xf>
    <xf numFmtId="0" fontId="0" fillId="0" borderId="55" xfId="0" applyBorder="1" applyAlignment="1">
      <alignment horizontal="center" vertical="center" wrapText="1"/>
    </xf>
    <xf numFmtId="0" fontId="0" fillId="0" borderId="56" xfId="0" applyBorder="1" applyAlignment="1">
      <alignment horizontal="center" vertical="center" wrapText="1"/>
    </xf>
    <xf numFmtId="0" fontId="0" fillId="0" borderId="66" xfId="0" applyBorder="1" applyAlignment="1">
      <alignment horizontal="center" vertical="center" wrapText="1"/>
    </xf>
    <xf numFmtId="0" fontId="0" fillId="0" borderId="0" xfId="0" applyBorder="1" applyAlignment="1">
      <alignment horizontal="center" vertical="center" wrapText="1"/>
    </xf>
    <xf numFmtId="0" fontId="0" fillId="0" borderId="67" xfId="0" applyBorder="1" applyAlignment="1">
      <alignment horizontal="center" vertical="center" wrapText="1"/>
    </xf>
    <xf numFmtId="0" fontId="7" fillId="11" borderId="20" xfId="0" applyFont="1" applyFill="1" applyBorder="1" applyAlignment="1">
      <alignment horizontal="center" vertical="center" wrapText="1"/>
    </xf>
    <xf numFmtId="0" fontId="0" fillId="11" borderId="20" xfId="0" applyFill="1" applyBorder="1" applyAlignment="1">
      <alignment horizontal="center" vertical="center" wrapText="1"/>
    </xf>
    <xf numFmtId="0" fontId="0" fillId="11" borderId="0" xfId="0" applyFill="1" applyBorder="1" applyAlignment="1">
      <alignment horizontal="center" vertical="center" wrapText="1"/>
    </xf>
    <xf numFmtId="0" fontId="6" fillId="11" borderId="47" xfId="0" applyFont="1" applyFill="1" applyBorder="1" applyAlignment="1">
      <alignment horizontal="center" vertical="center"/>
    </xf>
    <xf numFmtId="0" fontId="6" fillId="11" borderId="12" xfId="0" applyFont="1" applyFill="1" applyBorder="1" applyAlignment="1">
      <alignment horizontal="center" vertical="center"/>
    </xf>
    <xf numFmtId="0" fontId="7" fillId="11" borderId="63" xfId="0" applyFont="1" applyFill="1" applyBorder="1" applyAlignment="1">
      <alignment horizontal="center" vertical="center"/>
    </xf>
    <xf numFmtId="0" fontId="7" fillId="11" borderId="20" xfId="0" applyFont="1" applyFill="1" applyBorder="1" applyAlignment="1">
      <alignment horizontal="center" vertical="center"/>
    </xf>
    <xf numFmtId="0" fontId="7" fillId="11" borderId="51" xfId="0" applyFont="1" applyFill="1" applyBorder="1" applyAlignment="1">
      <alignment horizontal="center" vertical="center"/>
    </xf>
    <xf numFmtId="0" fontId="7" fillId="4" borderId="2" xfId="0" applyFont="1" applyFill="1" applyBorder="1" applyAlignment="1" applyProtection="1">
      <alignment horizontal="center" vertical="center" wrapText="1"/>
      <protection locked="0"/>
    </xf>
    <xf numFmtId="0" fontId="7" fillId="4" borderId="3" xfId="0" applyFont="1" applyFill="1" applyBorder="1" applyAlignment="1" applyProtection="1">
      <alignment horizontal="center" vertical="center" wrapText="1"/>
      <protection locked="0"/>
    </xf>
    <xf numFmtId="0" fontId="7" fillId="0" borderId="1" xfId="0" applyFont="1" applyFill="1" applyBorder="1" applyAlignment="1" applyProtection="1">
      <alignment horizontal="center" vertical="center" wrapText="1"/>
      <protection locked="0"/>
    </xf>
    <xf numFmtId="0" fontId="0" fillId="0" borderId="62" xfId="0" applyBorder="1" applyAlignment="1">
      <alignment vertical="center" wrapText="1"/>
    </xf>
    <xf numFmtId="0" fontId="9" fillId="12" borderId="1" xfId="0" applyFont="1" applyFill="1" applyBorder="1" applyAlignment="1" applyProtection="1">
      <alignment horizontal="center" vertical="center" wrapText="1"/>
      <protection locked="0"/>
    </xf>
    <xf numFmtId="0" fontId="32" fillId="0" borderId="1" xfId="0" applyFont="1" applyFill="1" applyBorder="1" applyAlignment="1">
      <alignment horizontal="center" vertical="center" wrapText="1"/>
    </xf>
    <xf numFmtId="165" fontId="15" fillId="4" borderId="0" xfId="0" applyNumberFormat="1" applyFont="1" applyFill="1" applyAlignment="1">
      <alignment horizontal="center" vertical="center"/>
    </xf>
    <xf numFmtId="165" fontId="31" fillId="4" borderId="0" xfId="0" applyNumberFormat="1" applyFont="1" applyFill="1" applyAlignment="1">
      <alignment horizontal="center" vertical="center"/>
    </xf>
    <xf numFmtId="0" fontId="3" fillId="0" borderId="1" xfId="0" applyFont="1" applyBorder="1" applyAlignment="1">
      <alignment horizontal="center" vertical="center" wrapText="1"/>
    </xf>
    <xf numFmtId="0" fontId="4" fillId="0" borderId="1" xfId="0" applyFont="1" applyBorder="1" applyAlignment="1">
      <alignment horizontal="center" vertical="center" wrapText="1"/>
    </xf>
    <xf numFmtId="0" fontId="3" fillId="9" borderId="21" xfId="0" applyFont="1" applyFill="1" applyBorder="1" applyAlignment="1">
      <alignment horizontal="center" vertical="center" wrapText="1"/>
    </xf>
    <xf numFmtId="0" fontId="3" fillId="9" borderId="25" xfId="0" applyFont="1" applyFill="1" applyBorder="1" applyAlignment="1">
      <alignment horizontal="center" vertical="center" wrapText="1"/>
    </xf>
    <xf numFmtId="0" fontId="3" fillId="0" borderId="57" xfId="0" applyFont="1" applyBorder="1" applyAlignment="1">
      <alignment horizontal="center" vertical="center" wrapText="1"/>
    </xf>
    <xf numFmtId="0" fontId="3" fillId="0" borderId="60" xfId="0" applyFont="1" applyBorder="1" applyAlignment="1">
      <alignment horizontal="center" vertical="center" wrapText="1"/>
    </xf>
    <xf numFmtId="0" fontId="3" fillId="9" borderId="61" xfId="0" applyFont="1" applyFill="1" applyBorder="1" applyAlignment="1">
      <alignment horizontal="center" vertical="center" wrapText="1"/>
    </xf>
    <xf numFmtId="0" fontId="3" fillId="9" borderId="23"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3" fillId="9" borderId="60" xfId="0" applyFont="1" applyFill="1" applyBorder="1" applyAlignment="1">
      <alignment horizontal="center" vertical="center" wrapText="1"/>
    </xf>
    <xf numFmtId="0" fontId="3" fillId="9" borderId="62" xfId="0" applyFont="1" applyFill="1" applyBorder="1" applyAlignment="1">
      <alignment horizontal="center" vertical="center" wrapText="1"/>
    </xf>
    <xf numFmtId="0" fontId="3" fillId="13" borderId="21" xfId="0" applyFont="1" applyFill="1" applyBorder="1" applyAlignment="1">
      <alignment horizontal="center" vertical="center" wrapText="1"/>
    </xf>
    <xf numFmtId="0" fontId="3" fillId="13" borderId="23" xfId="0" applyFont="1" applyFill="1" applyBorder="1" applyAlignment="1">
      <alignment horizontal="center" vertical="center" wrapText="1"/>
    </xf>
    <xf numFmtId="0" fontId="3" fillId="13" borderId="25" xfId="0" applyFont="1" applyFill="1" applyBorder="1" applyAlignment="1">
      <alignment horizontal="center" vertical="center" wrapText="1"/>
    </xf>
    <xf numFmtId="0" fontId="7" fillId="8" borderId="70" xfId="0" applyFont="1" applyFill="1" applyBorder="1" applyAlignment="1" applyProtection="1">
      <alignment horizontal="center" vertical="center" wrapText="1"/>
      <protection locked="0"/>
    </xf>
    <xf numFmtId="0" fontId="7" fillId="8" borderId="24" xfId="0" applyFont="1" applyFill="1" applyBorder="1" applyAlignment="1" applyProtection="1">
      <alignment horizontal="center" vertical="center" wrapText="1"/>
      <protection locked="0"/>
    </xf>
    <xf numFmtId="0" fontId="7" fillId="8" borderId="49" xfId="0" applyFont="1" applyFill="1" applyBorder="1" applyAlignment="1" applyProtection="1">
      <alignment horizontal="center" vertical="center" wrapText="1"/>
      <protection locked="0"/>
    </xf>
    <xf numFmtId="0" fontId="6" fillId="8" borderId="53" xfId="0" applyFont="1" applyFill="1" applyBorder="1" applyAlignment="1">
      <alignment horizontal="center"/>
    </xf>
    <xf numFmtId="0" fontId="6" fillId="8" borderId="12" xfId="0" applyFont="1" applyFill="1" applyBorder="1" applyAlignment="1">
      <alignment horizontal="center"/>
    </xf>
    <xf numFmtId="0" fontId="6" fillId="8" borderId="41" xfId="0" applyFont="1" applyFill="1" applyBorder="1" applyAlignment="1">
      <alignment horizontal="center"/>
    </xf>
    <xf numFmtId="0" fontId="3" fillId="9" borderId="58" xfId="0" applyFont="1" applyFill="1" applyBorder="1" applyAlignment="1">
      <alignment horizontal="center" vertical="center" wrapText="1"/>
    </xf>
    <xf numFmtId="0" fontId="22" fillId="12" borderId="63" xfId="0" applyFont="1" applyFill="1" applyBorder="1" applyAlignment="1" applyProtection="1">
      <alignment horizontal="center" vertical="center" wrapText="1"/>
      <protection locked="0"/>
    </xf>
    <xf numFmtId="0" fontId="22" fillId="12" borderId="20" xfId="0" applyFont="1" applyFill="1" applyBorder="1" applyAlignment="1" applyProtection="1">
      <alignment horizontal="center" vertical="center" wrapText="1"/>
      <protection locked="0"/>
    </xf>
    <xf numFmtId="0" fontId="22" fillId="12" borderId="21" xfId="0" applyFont="1" applyFill="1" applyBorder="1" applyAlignment="1" applyProtection="1">
      <alignment horizontal="center" vertical="center" wrapText="1"/>
      <protection locked="0"/>
    </xf>
    <xf numFmtId="0" fontId="22" fillId="12" borderId="11" xfId="0" applyFont="1" applyFill="1" applyBorder="1" applyAlignment="1" applyProtection="1">
      <alignment horizontal="center" vertical="center" wrapText="1"/>
      <protection locked="0"/>
    </xf>
    <xf numFmtId="0" fontId="22" fillId="12" borderId="0" xfId="0" applyFont="1" applyFill="1" applyBorder="1" applyAlignment="1" applyProtection="1">
      <alignment horizontal="center" vertical="center" wrapText="1"/>
      <protection locked="0"/>
    </xf>
    <xf numFmtId="0" fontId="22" fillId="12" borderId="23" xfId="0" applyFont="1" applyFill="1" applyBorder="1" applyAlignment="1" applyProtection="1">
      <alignment horizontal="center" vertical="center" wrapText="1"/>
      <protection locked="0"/>
    </xf>
    <xf numFmtId="0" fontId="22" fillId="12" borderId="65" xfId="0" applyFont="1" applyFill="1" applyBorder="1" applyAlignment="1" applyProtection="1">
      <alignment horizontal="center" vertical="center" wrapText="1"/>
      <protection locked="0"/>
    </xf>
    <xf numFmtId="0" fontId="22" fillId="12" borderId="24" xfId="0" applyFont="1" applyFill="1" applyBorder="1" applyAlignment="1" applyProtection="1">
      <alignment horizontal="center" vertical="center" wrapText="1"/>
      <protection locked="0"/>
    </xf>
    <xf numFmtId="0" fontId="22" fillId="12" borderId="25" xfId="0" applyFont="1" applyFill="1" applyBorder="1" applyAlignment="1" applyProtection="1">
      <alignment horizontal="center" vertical="center" wrapText="1"/>
      <protection locked="0"/>
    </xf>
    <xf numFmtId="0" fontId="3" fillId="0" borderId="21" xfId="0" applyFont="1" applyBorder="1" applyAlignment="1">
      <alignment horizontal="center" vertical="center" wrapText="1"/>
    </xf>
    <xf numFmtId="0" fontId="3" fillId="0" borderId="23" xfId="0" applyFont="1" applyBorder="1" applyAlignment="1">
      <alignment horizontal="center" vertical="center" wrapText="1"/>
    </xf>
    <xf numFmtId="0" fontId="3" fillId="0" borderId="25" xfId="0" applyFont="1" applyBorder="1" applyAlignment="1">
      <alignment horizontal="center" vertical="center" wrapText="1"/>
    </xf>
    <xf numFmtId="0" fontId="22" fillId="12" borderId="27" xfId="0" applyFont="1" applyFill="1" applyBorder="1" applyAlignment="1" applyProtection="1">
      <alignment horizontal="center" vertical="center" wrapText="1"/>
      <protection locked="0"/>
    </xf>
    <xf numFmtId="0" fontId="22" fillId="12" borderId="9" xfId="0" applyFont="1" applyFill="1" applyBorder="1" applyAlignment="1" applyProtection="1">
      <alignment horizontal="center" vertical="center" wrapText="1"/>
      <protection locked="0"/>
    </xf>
    <xf numFmtId="0" fontId="22" fillId="12" borderId="50" xfId="0" applyFont="1" applyFill="1" applyBorder="1" applyAlignment="1" applyProtection="1">
      <alignment horizontal="center" vertical="center" wrapText="1"/>
      <protection locked="0"/>
    </xf>
    <xf numFmtId="0" fontId="23" fillId="12" borderId="24" xfId="0" applyFont="1" applyFill="1" applyBorder="1" applyAlignment="1" applyProtection="1">
      <alignment horizontal="center" vertical="center" wrapText="1"/>
      <protection locked="0"/>
    </xf>
    <xf numFmtId="0" fontId="23" fillId="12" borderId="49" xfId="0" applyFont="1" applyFill="1" applyBorder="1" applyAlignment="1" applyProtection="1">
      <alignment horizontal="center" vertical="center" wrapText="1"/>
      <protection locked="0"/>
    </xf>
    <xf numFmtId="0" fontId="9" fillId="12" borderId="20" xfId="0" applyFont="1" applyFill="1" applyBorder="1" applyAlignment="1" applyProtection="1">
      <alignment horizontal="center" vertical="center" wrapText="1"/>
      <protection locked="0"/>
    </xf>
    <xf numFmtId="0" fontId="9" fillId="12" borderId="11" xfId="0" applyFont="1" applyFill="1" applyBorder="1" applyAlignment="1" applyProtection="1">
      <alignment horizontal="center" vertical="center" wrapText="1"/>
      <protection locked="0"/>
    </xf>
    <xf numFmtId="0" fontId="9" fillId="12" borderId="0" xfId="0" applyFont="1" applyFill="1" applyBorder="1" applyAlignment="1" applyProtection="1">
      <alignment horizontal="center" vertical="center" wrapText="1"/>
      <protection locked="0"/>
    </xf>
    <xf numFmtId="0" fontId="4" fillId="0" borderId="1" xfId="0" applyFont="1" applyBorder="1" applyAlignment="1">
      <alignment vertical="center"/>
    </xf>
    <xf numFmtId="0" fontId="3" fillId="9" borderId="21" xfId="0" applyFont="1" applyFill="1" applyBorder="1" applyAlignment="1">
      <alignment horizontal="justify" vertical="center" wrapText="1"/>
    </xf>
    <xf numFmtId="0" fontId="3" fillId="9" borderId="23" xfId="0" applyFont="1" applyFill="1" applyBorder="1" applyAlignment="1">
      <alignment horizontal="justify" vertical="center" wrapText="1"/>
    </xf>
    <xf numFmtId="0" fontId="23" fillId="12" borderId="63" xfId="0" applyFont="1" applyFill="1" applyBorder="1" applyAlignment="1" applyProtection="1">
      <alignment horizontal="center" vertical="center" wrapText="1"/>
      <protection locked="0"/>
    </xf>
    <xf numFmtId="0" fontId="16" fillId="12" borderId="20" xfId="0" applyFont="1" applyFill="1" applyBorder="1" applyAlignment="1" applyProtection="1">
      <alignment horizontal="center" vertical="center" wrapText="1"/>
      <protection locked="0"/>
    </xf>
    <xf numFmtId="0" fontId="16" fillId="12" borderId="21" xfId="0" applyFont="1" applyFill="1" applyBorder="1" applyAlignment="1" applyProtection="1">
      <alignment horizontal="center" vertical="center" wrapText="1"/>
      <protection locked="0"/>
    </xf>
    <xf numFmtId="0" fontId="16" fillId="12" borderId="11" xfId="0" applyFont="1" applyFill="1" applyBorder="1" applyAlignment="1" applyProtection="1">
      <alignment horizontal="center" vertical="center" wrapText="1"/>
      <protection locked="0"/>
    </xf>
    <xf numFmtId="0" fontId="16" fillId="12" borderId="0" xfId="0" applyFont="1" applyFill="1" applyBorder="1" applyAlignment="1" applyProtection="1">
      <alignment horizontal="center" vertical="center" wrapText="1"/>
      <protection locked="0"/>
    </xf>
    <xf numFmtId="0" fontId="16" fillId="12" borderId="23" xfId="0" applyFont="1" applyFill="1" applyBorder="1" applyAlignment="1" applyProtection="1">
      <alignment horizontal="center" vertical="center" wrapText="1"/>
      <protection locked="0"/>
    </xf>
    <xf numFmtId="0" fontId="20" fillId="12" borderId="24" xfId="0" applyFont="1" applyFill="1" applyBorder="1" applyAlignment="1" applyProtection="1">
      <alignment horizontal="center" vertical="center" wrapText="1"/>
      <protection locked="0"/>
    </xf>
    <xf numFmtId="0" fontId="20" fillId="12" borderId="25" xfId="0" applyFont="1" applyFill="1" applyBorder="1" applyAlignment="1" applyProtection="1">
      <alignment horizontal="center" vertical="center" wrapText="1"/>
      <protection locked="0"/>
    </xf>
    <xf numFmtId="171" fontId="6" fillId="12" borderId="65" xfId="2" applyNumberFormat="1" applyFont="1" applyFill="1" applyBorder="1" applyAlignment="1" applyProtection="1">
      <alignment horizontal="center" vertical="center"/>
      <protection locked="0"/>
    </xf>
    <xf numFmtId="171" fontId="6" fillId="12" borderId="25" xfId="2" applyNumberFormat="1" applyFont="1" applyFill="1" applyBorder="1" applyAlignment="1" applyProtection="1">
      <alignment horizontal="center" vertical="center"/>
      <protection locked="0"/>
    </xf>
    <xf numFmtId="0" fontId="4" fillId="0" borderId="1" xfId="0" applyFont="1" applyBorder="1" applyAlignment="1">
      <alignment vertical="center" wrapText="1"/>
    </xf>
    <xf numFmtId="0" fontId="7" fillId="0" borderId="4" xfId="0" applyFont="1" applyFill="1" applyBorder="1" applyAlignment="1" applyProtection="1">
      <alignment horizontal="center" vertical="center" wrapText="1"/>
      <protection locked="0"/>
    </xf>
    <xf numFmtId="170" fontId="32" fillId="0" borderId="1" xfId="1" applyNumberFormat="1" applyFont="1" applyFill="1" applyBorder="1" applyAlignment="1">
      <alignment horizontal="center" vertical="center" wrapText="1"/>
    </xf>
    <xf numFmtId="170" fontId="4" fillId="0" borderId="1" xfId="1" applyNumberFormat="1" applyFont="1" applyBorder="1" applyAlignment="1">
      <alignment vertical="center"/>
    </xf>
    <xf numFmtId="170" fontId="4" fillId="0" borderId="1" xfId="1" applyNumberFormat="1" applyFont="1" applyBorder="1" applyAlignment="1">
      <alignment horizontal="center" vertical="center"/>
    </xf>
    <xf numFmtId="170" fontId="8" fillId="0" borderId="1" xfId="1" applyNumberFormat="1" applyFont="1" applyBorder="1" applyAlignment="1">
      <alignment horizontal="center" vertical="center"/>
    </xf>
    <xf numFmtId="170" fontId="7" fillId="4" borderId="1" xfId="1" applyNumberFormat="1" applyFont="1" applyFill="1" applyBorder="1" applyAlignment="1" applyProtection="1">
      <alignment horizontal="center" vertical="center" wrapText="1"/>
      <protection locked="0"/>
    </xf>
    <xf numFmtId="170" fontId="4" fillId="0" borderId="1" xfId="1" applyNumberFormat="1" applyFont="1" applyBorder="1" applyAlignment="1">
      <alignment horizontal="center" vertical="center" wrapText="1"/>
    </xf>
    <xf numFmtId="170" fontId="7" fillId="0" borderId="1" xfId="1" applyNumberFormat="1" applyFont="1" applyFill="1" applyBorder="1" applyAlignment="1" applyProtection="1">
      <alignment horizontal="center" vertical="center" wrapText="1"/>
      <protection locked="0"/>
    </xf>
    <xf numFmtId="170" fontId="16" fillId="3" borderId="19" xfId="1" applyNumberFormat="1" applyFont="1" applyFill="1" applyBorder="1" applyAlignment="1">
      <alignment horizontal="center" vertical="center" wrapText="1"/>
    </xf>
    <xf numFmtId="170" fontId="16" fillId="3" borderId="20" xfId="1" applyNumberFormat="1" applyFont="1" applyFill="1" applyBorder="1" applyAlignment="1">
      <alignment horizontal="center" vertical="center" wrapText="1"/>
    </xf>
    <xf numFmtId="170" fontId="16" fillId="0" borderId="22" xfId="1" applyNumberFormat="1" applyFont="1" applyBorder="1" applyAlignment="1">
      <alignment horizontal="center" vertical="center" wrapText="1"/>
    </xf>
    <xf numFmtId="170" fontId="16" fillId="0" borderId="0" xfId="1" applyNumberFormat="1" applyFont="1" applyBorder="1" applyAlignment="1">
      <alignment horizontal="center" vertical="center" wrapText="1"/>
    </xf>
    <xf numFmtId="170" fontId="15" fillId="7" borderId="54" xfId="1" applyNumberFormat="1" applyFont="1" applyFill="1" applyBorder="1" applyAlignment="1">
      <alignment horizontal="center" vertical="center" wrapText="1"/>
    </xf>
    <xf numFmtId="170" fontId="0" fillId="0" borderId="55" xfId="1" applyNumberFormat="1" applyFont="1" applyBorder="1" applyAlignment="1">
      <alignment horizontal="center" vertical="center" wrapText="1"/>
    </xf>
    <xf numFmtId="170" fontId="0" fillId="0" borderId="56" xfId="1" applyNumberFormat="1" applyFont="1" applyBorder="1" applyAlignment="1">
      <alignment horizontal="center" vertical="center" wrapText="1"/>
    </xf>
    <xf numFmtId="170" fontId="0" fillId="0" borderId="66" xfId="1" applyNumberFormat="1" applyFont="1" applyBorder="1" applyAlignment="1">
      <alignment horizontal="center" vertical="center" wrapText="1"/>
    </xf>
    <xf numFmtId="170" fontId="0" fillId="0" borderId="0" xfId="1" applyNumberFormat="1" applyFont="1" applyBorder="1" applyAlignment="1">
      <alignment horizontal="center" vertical="center" wrapText="1"/>
    </xf>
    <xf numFmtId="170" fontId="0" fillId="0" borderId="67" xfId="1" applyNumberFormat="1" applyFont="1" applyBorder="1" applyAlignment="1">
      <alignment horizontal="center" vertical="center" wrapText="1"/>
    </xf>
    <xf numFmtId="170" fontId="7" fillId="11" borderId="20" xfId="1" applyNumberFormat="1" applyFont="1" applyFill="1" applyBorder="1" applyAlignment="1">
      <alignment horizontal="center" vertical="center" wrapText="1"/>
    </xf>
    <xf numFmtId="170" fontId="0" fillId="11" borderId="20" xfId="1" applyNumberFormat="1" applyFont="1" applyFill="1" applyBorder="1" applyAlignment="1">
      <alignment horizontal="center" vertical="center" wrapText="1"/>
    </xf>
    <xf numFmtId="170" fontId="0" fillId="11" borderId="0" xfId="1" applyNumberFormat="1" applyFont="1" applyFill="1" applyBorder="1" applyAlignment="1">
      <alignment horizontal="center" vertical="center" wrapText="1"/>
    </xf>
    <xf numFmtId="170" fontId="6" fillId="11" borderId="47" xfId="1" applyNumberFormat="1" applyFont="1" applyFill="1" applyBorder="1" applyAlignment="1">
      <alignment horizontal="center" vertical="center"/>
    </xf>
    <xf numFmtId="170" fontId="6" fillId="11" borderId="12" xfId="1" applyNumberFormat="1" applyFont="1" applyFill="1" applyBorder="1" applyAlignment="1">
      <alignment horizontal="center" vertical="center"/>
    </xf>
    <xf numFmtId="170" fontId="6" fillId="11" borderId="57" xfId="1" applyNumberFormat="1" applyFont="1" applyFill="1" applyBorder="1" applyAlignment="1">
      <alignment horizontal="center" vertical="center" wrapText="1"/>
    </xf>
    <xf numFmtId="170" fontId="6" fillId="11" borderId="60" xfId="1" applyNumberFormat="1" applyFont="1" applyFill="1" applyBorder="1" applyAlignment="1">
      <alignment horizontal="center" vertical="center" wrapText="1"/>
    </xf>
    <xf numFmtId="170" fontId="6" fillId="11" borderId="23" xfId="1" applyNumberFormat="1" applyFont="1" applyFill="1" applyBorder="1" applyAlignment="1">
      <alignment horizontal="center" vertical="center" wrapText="1"/>
    </xf>
    <xf numFmtId="170" fontId="6" fillId="11" borderId="25" xfId="1" applyNumberFormat="1" applyFont="1" applyFill="1" applyBorder="1" applyAlignment="1">
      <alignment horizontal="center" vertical="center" wrapText="1"/>
    </xf>
    <xf numFmtId="170" fontId="7" fillId="11" borderId="63" xfId="1" applyNumberFormat="1" applyFont="1" applyFill="1" applyBorder="1" applyAlignment="1">
      <alignment horizontal="center" vertical="center"/>
    </xf>
    <xf numFmtId="170" fontId="7" fillId="11" borderId="20" xfId="1" applyNumberFormat="1" applyFont="1" applyFill="1" applyBorder="1" applyAlignment="1">
      <alignment horizontal="center" vertical="center"/>
    </xf>
    <xf numFmtId="170" fontId="7" fillId="11" borderId="51" xfId="1" applyNumberFormat="1" applyFont="1" applyFill="1" applyBorder="1" applyAlignment="1">
      <alignment horizontal="center" vertical="center"/>
    </xf>
    <xf numFmtId="170" fontId="7" fillId="4" borderId="2" xfId="1" applyNumberFormat="1" applyFont="1" applyFill="1" applyBorder="1" applyAlignment="1" applyProtection="1">
      <alignment horizontal="center" vertical="center" wrapText="1"/>
      <protection locked="0"/>
    </xf>
    <xf numFmtId="170" fontId="7" fillId="4" borderId="3" xfId="1" applyNumberFormat="1" applyFont="1" applyFill="1" applyBorder="1" applyAlignment="1" applyProtection="1">
      <alignment horizontal="center" vertical="center" wrapText="1"/>
      <protection locked="0"/>
    </xf>
    <xf numFmtId="170" fontId="7" fillId="0" borderId="1" xfId="1" applyNumberFormat="1" applyFont="1" applyBorder="1" applyAlignment="1">
      <alignment horizontal="center" vertical="center" wrapText="1"/>
    </xf>
    <xf numFmtId="170" fontId="7" fillId="0" borderId="1" xfId="1" applyNumberFormat="1" applyFont="1" applyBorder="1" applyAlignment="1" applyProtection="1">
      <alignment horizontal="center" vertical="center" wrapText="1"/>
      <protection locked="0"/>
    </xf>
    <xf numFmtId="170" fontId="6" fillId="0" borderId="1" xfId="1" applyNumberFormat="1" applyFont="1" applyBorder="1" applyAlignment="1" applyProtection="1">
      <alignment horizontal="center" vertical="center" wrapText="1"/>
      <protection locked="0"/>
    </xf>
    <xf numFmtId="170" fontId="4" fillId="9" borderId="21" xfId="1" applyNumberFormat="1" applyFont="1" applyFill="1" applyBorder="1" applyAlignment="1">
      <alignment horizontal="justify" vertical="center" wrapText="1"/>
    </xf>
    <xf numFmtId="170" fontId="3" fillId="9" borderId="23" xfId="1" applyNumberFormat="1" applyFont="1" applyFill="1" applyBorder="1" applyAlignment="1">
      <alignment horizontal="justify" vertical="center" wrapText="1"/>
    </xf>
    <xf numFmtId="170" fontId="23" fillId="12" borderId="63" xfId="1" applyNumberFormat="1" applyFont="1" applyFill="1" applyBorder="1" applyAlignment="1" applyProtection="1">
      <alignment horizontal="center" vertical="center" wrapText="1"/>
      <protection locked="0"/>
    </xf>
    <xf numFmtId="170" fontId="16" fillId="12" borderId="20" xfId="1" applyNumberFormat="1" applyFont="1" applyFill="1" applyBorder="1" applyAlignment="1" applyProtection="1">
      <alignment horizontal="center" vertical="center" wrapText="1"/>
      <protection locked="0"/>
    </xf>
    <xf numFmtId="170" fontId="16" fillId="12" borderId="21" xfId="1" applyNumberFormat="1" applyFont="1" applyFill="1" applyBorder="1" applyAlignment="1" applyProtection="1">
      <alignment horizontal="center" vertical="center" wrapText="1"/>
      <protection locked="0"/>
    </xf>
    <xf numFmtId="170" fontId="16" fillId="12" borderId="11" xfId="1" applyNumberFormat="1" applyFont="1" applyFill="1" applyBorder="1" applyAlignment="1" applyProtection="1">
      <alignment horizontal="center" vertical="center" wrapText="1"/>
      <protection locked="0"/>
    </xf>
    <xf numFmtId="170" fontId="16" fillId="12" borderId="0" xfId="1" applyNumberFormat="1" applyFont="1" applyFill="1" applyBorder="1" applyAlignment="1" applyProtection="1">
      <alignment horizontal="center" vertical="center" wrapText="1"/>
      <protection locked="0"/>
    </xf>
    <xf numFmtId="170" fontId="16" fillId="12" borderId="23" xfId="1" applyNumberFormat="1" applyFont="1" applyFill="1" applyBorder="1" applyAlignment="1" applyProtection="1">
      <alignment horizontal="center" vertical="center" wrapText="1"/>
      <protection locked="0"/>
    </xf>
    <xf numFmtId="170" fontId="20" fillId="12" borderId="0" xfId="1" applyNumberFormat="1" applyFont="1" applyFill="1" applyBorder="1" applyAlignment="1" applyProtection="1">
      <alignment horizontal="center" vertical="center" wrapText="1"/>
      <protection locked="0"/>
    </xf>
    <xf numFmtId="170" fontId="20" fillId="12" borderId="23" xfId="1" applyNumberFormat="1" applyFont="1" applyFill="1" applyBorder="1" applyAlignment="1" applyProtection="1">
      <alignment horizontal="center" vertical="center" wrapText="1"/>
      <protection locked="0"/>
    </xf>
    <xf numFmtId="170" fontId="20" fillId="12" borderId="24" xfId="1" applyNumberFormat="1" applyFont="1" applyFill="1" applyBorder="1" applyAlignment="1" applyProtection="1">
      <alignment horizontal="center" vertical="center" wrapText="1"/>
      <protection locked="0"/>
    </xf>
    <xf numFmtId="170" fontId="20" fillId="12" borderId="25" xfId="1" applyNumberFormat="1" applyFont="1" applyFill="1" applyBorder="1" applyAlignment="1" applyProtection="1">
      <alignment horizontal="center" vertical="center" wrapText="1"/>
      <protection locked="0"/>
    </xf>
    <xf numFmtId="170" fontId="6" fillId="12" borderId="63" xfId="1" applyNumberFormat="1" applyFont="1" applyFill="1" applyBorder="1" applyAlignment="1" applyProtection="1">
      <alignment horizontal="center" vertical="center"/>
      <protection locked="0"/>
    </xf>
    <xf numFmtId="170" fontId="6" fillId="12" borderId="21" xfId="1" applyNumberFormat="1" applyFont="1" applyFill="1" applyBorder="1" applyAlignment="1" applyProtection="1">
      <alignment horizontal="center" vertical="center"/>
      <protection locked="0"/>
    </xf>
    <xf numFmtId="170" fontId="6" fillId="12" borderId="11" xfId="1" applyNumberFormat="1" applyFont="1" applyFill="1" applyBorder="1" applyAlignment="1" applyProtection="1">
      <alignment horizontal="center" vertical="center"/>
      <protection locked="0"/>
    </xf>
    <xf numFmtId="170" fontId="6" fillId="12" borderId="23" xfId="1" applyNumberFormat="1" applyFont="1" applyFill="1" applyBorder="1" applyAlignment="1" applyProtection="1">
      <alignment horizontal="center" vertical="center"/>
      <protection locked="0"/>
    </xf>
    <xf numFmtId="170" fontId="6" fillId="12" borderId="65" xfId="1" applyNumberFormat="1" applyFont="1" applyFill="1" applyBorder="1" applyAlignment="1" applyProtection="1">
      <alignment horizontal="center" vertical="center"/>
      <protection locked="0"/>
    </xf>
    <xf numFmtId="170" fontId="6" fillId="12" borderId="25" xfId="1" applyNumberFormat="1" applyFont="1" applyFill="1" applyBorder="1" applyAlignment="1" applyProtection="1">
      <alignment horizontal="center" vertical="center"/>
      <protection locked="0"/>
    </xf>
    <xf numFmtId="170" fontId="4" fillId="0" borderId="2" xfId="1" applyNumberFormat="1" applyFont="1" applyBorder="1" applyAlignment="1">
      <alignment horizontal="center" vertical="center" wrapText="1"/>
    </xf>
    <xf numFmtId="170" fontId="4" fillId="0" borderId="18" xfId="1" applyNumberFormat="1" applyFont="1" applyBorder="1" applyAlignment="1">
      <alignment horizontal="center" vertical="center" wrapText="1"/>
    </xf>
    <xf numFmtId="170" fontId="22" fillId="12" borderId="63" xfId="1" applyNumberFormat="1" applyFont="1" applyFill="1" applyBorder="1" applyAlignment="1" applyProtection="1">
      <alignment horizontal="center" vertical="center" wrapText="1"/>
      <protection locked="0"/>
    </xf>
    <xf numFmtId="170" fontId="9" fillId="12" borderId="20" xfId="1" applyNumberFormat="1" applyFont="1" applyFill="1" applyBorder="1" applyAlignment="1" applyProtection="1">
      <alignment horizontal="center" vertical="center" wrapText="1"/>
      <protection locked="0"/>
    </xf>
    <xf numFmtId="170" fontId="9" fillId="12" borderId="11" xfId="1" applyNumberFormat="1" applyFont="1" applyFill="1" applyBorder="1" applyAlignment="1" applyProtection="1">
      <alignment horizontal="center" vertical="center" wrapText="1"/>
      <protection locked="0"/>
    </xf>
    <xf numFmtId="170" fontId="9" fillId="12" borderId="0" xfId="1" applyNumberFormat="1" applyFont="1" applyFill="1" applyBorder="1" applyAlignment="1" applyProtection="1">
      <alignment horizontal="center" vertical="center" wrapText="1"/>
      <protection locked="0"/>
    </xf>
    <xf numFmtId="170" fontId="21" fillId="12" borderId="26" xfId="1" applyNumberFormat="1" applyFont="1" applyFill="1" applyBorder="1" applyAlignment="1" applyProtection="1">
      <alignment horizontal="center" vertical="center" wrapText="1"/>
      <protection locked="0"/>
    </xf>
    <xf numFmtId="170" fontId="21" fillId="12" borderId="8" xfId="1" applyNumberFormat="1" applyFont="1" applyFill="1" applyBorder="1" applyAlignment="1" applyProtection="1">
      <alignment horizontal="center" vertical="center" wrapText="1"/>
      <protection locked="0"/>
    </xf>
    <xf numFmtId="170" fontId="21" fillId="12" borderId="5" xfId="1" applyNumberFormat="1" applyFont="1" applyFill="1" applyBorder="1" applyAlignment="1" applyProtection="1">
      <alignment horizontal="center" vertical="center" wrapText="1"/>
      <protection locked="0"/>
    </xf>
    <xf numFmtId="170" fontId="21" fillId="12" borderId="11" xfId="1" applyNumberFormat="1" applyFont="1" applyFill="1" applyBorder="1" applyAlignment="1" applyProtection="1">
      <alignment horizontal="center" vertical="center" wrapText="1"/>
      <protection locked="0"/>
    </xf>
    <xf numFmtId="170" fontId="21" fillId="12" borderId="0" xfId="1" applyNumberFormat="1" applyFont="1" applyFill="1" applyBorder="1" applyAlignment="1" applyProtection="1">
      <alignment horizontal="center" vertical="center" wrapText="1"/>
      <protection locked="0"/>
    </xf>
    <xf numFmtId="170" fontId="21" fillId="12" borderId="10" xfId="1" applyNumberFormat="1" applyFont="1" applyFill="1" applyBorder="1" applyAlignment="1" applyProtection="1">
      <alignment horizontal="center" vertical="center" wrapText="1"/>
      <protection locked="0"/>
    </xf>
    <xf numFmtId="170" fontId="6" fillId="9" borderId="69" xfId="1" applyNumberFormat="1" applyFont="1" applyFill="1" applyBorder="1" applyAlignment="1">
      <alignment horizontal="center" vertical="center" wrapText="1"/>
    </xf>
    <xf numFmtId="170" fontId="6" fillId="9" borderId="48" xfId="1" applyNumberFormat="1" applyFont="1" applyFill="1" applyBorder="1" applyAlignment="1">
      <alignment horizontal="center" vertical="center" wrapText="1"/>
    </xf>
    <xf numFmtId="170" fontId="0" fillId="0" borderId="57" xfId="1" applyNumberFormat="1" applyFont="1" applyBorder="1" applyAlignment="1">
      <alignment horizontal="center" vertical="center" wrapText="1"/>
    </xf>
    <xf numFmtId="170" fontId="0" fillId="0" borderId="60" xfId="1" applyNumberFormat="1" applyFont="1" applyBorder="1" applyAlignment="1">
      <alignment horizontal="center" vertical="center" wrapText="1"/>
    </xf>
    <xf numFmtId="170" fontId="24" fillId="12" borderId="20" xfId="1" applyNumberFormat="1" applyFont="1" applyFill="1" applyBorder="1" applyAlignment="1" applyProtection="1">
      <alignment horizontal="center" vertical="center" wrapText="1"/>
      <protection locked="0"/>
    </xf>
    <xf numFmtId="170" fontId="24" fillId="12" borderId="21" xfId="1" applyNumberFormat="1" applyFont="1" applyFill="1" applyBorder="1" applyAlignment="1" applyProtection="1">
      <alignment horizontal="center" vertical="center" wrapText="1"/>
      <protection locked="0"/>
    </xf>
    <xf numFmtId="170" fontId="24" fillId="12" borderId="11" xfId="1" applyNumberFormat="1" applyFont="1" applyFill="1" applyBorder="1" applyAlignment="1" applyProtection="1">
      <alignment horizontal="center" vertical="center" wrapText="1"/>
      <protection locked="0"/>
    </xf>
    <xf numFmtId="170" fontId="24" fillId="12" borderId="0" xfId="1" applyNumberFormat="1" applyFont="1" applyFill="1" applyBorder="1" applyAlignment="1" applyProtection="1">
      <alignment horizontal="center" vertical="center" wrapText="1"/>
      <protection locked="0"/>
    </xf>
    <xf numFmtId="170" fontId="24" fillId="12" borderId="23" xfId="1" applyNumberFormat="1" applyFont="1" applyFill="1" applyBorder="1" applyAlignment="1" applyProtection="1">
      <alignment horizontal="center" vertical="center" wrapText="1"/>
      <protection locked="0"/>
    </xf>
    <xf numFmtId="170" fontId="23" fillId="12" borderId="20" xfId="1" applyNumberFormat="1" applyFont="1" applyFill="1" applyBorder="1" applyAlignment="1" applyProtection="1">
      <alignment horizontal="center" vertical="center" wrapText="1"/>
      <protection locked="0"/>
    </xf>
    <xf numFmtId="170" fontId="23" fillId="12" borderId="51" xfId="1" applyNumberFormat="1" applyFont="1" applyFill="1" applyBorder="1" applyAlignment="1" applyProtection="1">
      <alignment horizontal="center" vertical="center" wrapText="1"/>
      <protection locked="0"/>
    </xf>
    <xf numFmtId="170" fontId="23" fillId="12" borderId="0" xfId="1" applyNumberFormat="1" applyFont="1" applyFill="1" applyBorder="1" applyAlignment="1" applyProtection="1">
      <alignment horizontal="center" vertical="center" wrapText="1"/>
      <protection locked="0"/>
    </xf>
    <xf numFmtId="170" fontId="23" fillId="12" borderId="10" xfId="1" applyNumberFormat="1" applyFont="1" applyFill="1" applyBorder="1" applyAlignment="1" applyProtection="1">
      <alignment horizontal="center" vertical="center" wrapText="1"/>
      <protection locked="0"/>
    </xf>
    <xf numFmtId="170" fontId="7" fillId="8" borderId="47" xfId="1" applyNumberFormat="1" applyFont="1" applyFill="1" applyBorder="1" applyAlignment="1" applyProtection="1">
      <alignment horizontal="center" vertical="center" wrapText="1"/>
      <protection locked="0"/>
    </xf>
    <xf numFmtId="170" fontId="7" fillId="8" borderId="12" xfId="1" applyNumberFormat="1" applyFont="1" applyFill="1" applyBorder="1" applyAlignment="1" applyProtection="1">
      <alignment horizontal="center" vertical="center" wrapText="1"/>
      <protection locked="0"/>
    </xf>
    <xf numFmtId="170" fontId="7" fillId="8" borderId="41" xfId="1" applyNumberFormat="1" applyFont="1" applyFill="1" applyBorder="1" applyAlignment="1" applyProtection="1">
      <alignment horizontal="center" vertical="center" wrapText="1"/>
      <protection locked="0"/>
    </xf>
    <xf numFmtId="170" fontId="6" fillId="8" borderId="12" xfId="1" applyNumberFormat="1" applyFont="1" applyFill="1" applyBorder="1" applyAlignment="1">
      <alignment horizontal="center"/>
    </xf>
    <xf numFmtId="170" fontId="6" fillId="8" borderId="41" xfId="1" applyNumberFormat="1" applyFont="1" applyFill="1" applyBorder="1" applyAlignment="1">
      <alignment horizontal="center"/>
    </xf>
    <xf numFmtId="0" fontId="15" fillId="0" borderId="0" xfId="0" applyFont="1" applyAlignment="1">
      <alignment horizontal="center" vertical="center" wrapText="1"/>
    </xf>
    <xf numFmtId="0" fontId="32" fillId="0" borderId="2" xfId="0" applyFont="1" applyFill="1" applyBorder="1" applyAlignment="1">
      <alignment horizontal="center" vertical="center" wrapText="1"/>
    </xf>
    <xf numFmtId="0" fontId="32" fillId="0" borderId="18"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10" fillId="0" borderId="36" xfId="0" applyFont="1" applyFill="1" applyBorder="1" applyAlignment="1">
      <alignment horizontal="center" vertical="center" wrapText="1"/>
    </xf>
    <xf numFmtId="0" fontId="9" fillId="0" borderId="36" xfId="0" applyFont="1" applyBorder="1" applyAlignment="1">
      <alignment vertical="center"/>
    </xf>
    <xf numFmtId="0" fontId="10" fillId="0" borderId="42"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0" applyFont="1" applyBorder="1" applyAlignment="1">
      <alignment vertical="center"/>
    </xf>
    <xf numFmtId="0" fontId="10" fillId="0" borderId="10" xfId="0" applyFont="1" applyFill="1" applyBorder="1" applyAlignment="1">
      <alignment horizontal="center" vertical="center" wrapText="1"/>
    </xf>
    <xf numFmtId="0" fontId="9" fillId="0" borderId="10" xfId="0" applyFont="1" applyBorder="1" applyAlignment="1">
      <alignment vertical="center"/>
    </xf>
    <xf numFmtId="0" fontId="4" fillId="0" borderId="2" xfId="0" applyFont="1" applyBorder="1" applyAlignment="1">
      <alignment horizontal="center" vertical="center" wrapText="1"/>
    </xf>
    <xf numFmtId="0" fontId="4" fillId="0" borderId="18" xfId="0" applyFont="1" applyBorder="1" applyAlignment="1">
      <alignment horizontal="center" vertical="center" wrapText="1"/>
    </xf>
    <xf numFmtId="0" fontId="16" fillId="0" borderId="0" xfId="0" applyFont="1" applyAlignment="1">
      <alignment horizontal="center" vertical="center"/>
    </xf>
    <xf numFmtId="0" fontId="33" fillId="0" borderId="1" xfId="0" applyFont="1" applyFill="1" applyBorder="1" applyAlignment="1">
      <alignment horizontal="center" vertical="center" wrapText="1"/>
    </xf>
    <xf numFmtId="49" fontId="33" fillId="0" borderId="1" xfId="0" applyNumberFormat="1" applyFont="1" applyFill="1" applyBorder="1" applyAlignment="1">
      <alignment horizontal="center" vertical="center" wrapText="1"/>
    </xf>
    <xf numFmtId="0" fontId="20" fillId="12" borderId="63" xfId="0" applyFont="1" applyFill="1" applyBorder="1" applyAlignment="1" applyProtection="1">
      <alignment horizontal="center" vertical="center" wrapText="1"/>
      <protection locked="0"/>
    </xf>
    <xf numFmtId="0" fontId="7" fillId="12" borderId="20" xfId="0" applyFont="1" applyFill="1" applyBorder="1" applyAlignment="1" applyProtection="1">
      <alignment horizontal="center" vertical="center" wrapText="1"/>
      <protection locked="0"/>
    </xf>
    <xf numFmtId="0" fontId="7" fillId="12" borderId="21" xfId="0" applyFont="1" applyFill="1" applyBorder="1" applyAlignment="1" applyProtection="1">
      <alignment horizontal="center" vertical="center" wrapText="1"/>
      <protection locked="0"/>
    </xf>
    <xf numFmtId="0" fontId="7" fillId="12" borderId="11" xfId="0" applyFont="1" applyFill="1" applyBorder="1" applyAlignment="1" applyProtection="1">
      <alignment horizontal="center" vertical="center" wrapText="1"/>
      <protection locked="0"/>
    </xf>
    <xf numFmtId="0" fontId="7" fillId="12" borderId="0" xfId="0" applyFont="1" applyFill="1" applyBorder="1" applyAlignment="1" applyProtection="1">
      <alignment horizontal="center" vertical="center" wrapText="1"/>
      <protection locked="0"/>
    </xf>
    <xf numFmtId="0" fontId="7" fillId="12" borderId="23" xfId="0" applyFont="1" applyFill="1" applyBorder="1" applyAlignment="1" applyProtection="1">
      <alignment horizontal="center" vertical="center" wrapText="1"/>
      <protection locked="0"/>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0" borderId="22" xfId="0" applyFont="1" applyBorder="1" applyAlignment="1">
      <alignment horizontal="center" vertical="center" wrapText="1"/>
    </xf>
    <xf numFmtId="0" fontId="7" fillId="0" borderId="0" xfId="0" applyFont="1" applyBorder="1" applyAlignment="1">
      <alignment horizontal="center" vertical="center" wrapText="1"/>
    </xf>
    <xf numFmtId="0" fontId="7" fillId="7" borderId="54" xfId="0" applyFont="1" applyFill="1" applyBorder="1" applyAlignment="1">
      <alignment horizontal="center" vertical="center" wrapText="1"/>
    </xf>
    <xf numFmtId="0" fontId="9" fillId="0" borderId="55" xfId="0" applyFont="1" applyBorder="1" applyAlignment="1">
      <alignment horizontal="center" vertical="center" wrapText="1"/>
    </xf>
    <xf numFmtId="0" fontId="9" fillId="0" borderId="66" xfId="0" applyFont="1" applyBorder="1" applyAlignment="1">
      <alignment horizontal="center" vertical="center" wrapText="1"/>
    </xf>
    <xf numFmtId="0" fontId="9" fillId="0" borderId="0" xfId="0" applyFont="1" applyBorder="1" applyAlignment="1">
      <alignment horizontal="center" vertical="center" wrapText="1"/>
    </xf>
    <xf numFmtId="0" fontId="0" fillId="0" borderId="1" xfId="0" applyBorder="1" applyAlignment="1">
      <alignment horizontal="center" vertical="center" wrapText="1"/>
    </xf>
    <xf numFmtId="0" fontId="20" fillId="12" borderId="20" xfId="0" applyFont="1" applyFill="1" applyBorder="1" applyAlignment="1" applyProtection="1">
      <alignment horizontal="center" vertical="center" wrapText="1"/>
      <protection locked="0"/>
    </xf>
    <xf numFmtId="0" fontId="20" fillId="12" borderId="21" xfId="0" applyFont="1" applyFill="1" applyBorder="1" applyAlignment="1" applyProtection="1">
      <alignment horizontal="center" vertical="center" wrapText="1"/>
      <protection locked="0"/>
    </xf>
    <xf numFmtId="0" fontId="10" fillId="0" borderId="51" xfId="0" applyFont="1" applyFill="1" applyBorder="1" applyAlignment="1">
      <alignment horizontal="center" vertical="center" wrapText="1"/>
    </xf>
    <xf numFmtId="0" fontId="33" fillId="0" borderId="2" xfId="0" applyFont="1" applyFill="1" applyBorder="1" applyAlignment="1">
      <alignment horizontal="center" vertical="center" wrapText="1"/>
    </xf>
    <xf numFmtId="49" fontId="33" fillId="0" borderId="2" xfId="0" applyNumberFormat="1" applyFont="1" applyFill="1" applyBorder="1" applyAlignment="1">
      <alignment horizontal="center" vertical="center" wrapText="1"/>
    </xf>
    <xf numFmtId="0" fontId="10" fillId="0" borderId="2" xfId="0" applyFont="1" applyFill="1" applyBorder="1" applyAlignment="1">
      <alignment horizontal="center" vertical="center" wrapText="1"/>
    </xf>
  </cellXfs>
  <cellStyles count="9">
    <cellStyle name="Millares" xfId="1" builtinId="3"/>
    <cellStyle name="Millares [0]" xfId="7" builtinId="6"/>
    <cellStyle name="Millares 2" xfId="4"/>
    <cellStyle name="Moneda [0] 3" xfId="8"/>
    <cellStyle name="Moneda 2" xfId="6"/>
    <cellStyle name="Normal" xfId="0" builtinId="0"/>
    <cellStyle name="Normal 2" xfId="3"/>
    <cellStyle name="Porcentaje" xfId="2" builtinId="5"/>
    <cellStyle name="Porcentaje 2" xfId="5"/>
  </cellStyles>
  <dxfs count="0"/>
  <tableStyles count="0" defaultTableStyle="TableStyleMedium9" defaultPivotStyle="PivotStyleLight16"/>
  <colors>
    <mruColors>
      <color rgb="FF99FF99"/>
      <color rgb="FFFFFF66"/>
      <color rgb="FF99FFCC"/>
      <color rgb="FFFFFF00"/>
      <color rgb="FFFFCC66"/>
      <color rgb="FFCCCCFF"/>
      <color rgb="FF008000"/>
      <color rgb="FF7B856B"/>
      <color rgb="FF6D866A"/>
      <color rgb="FF58695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xdr:colOff>
      <xdr:row>0</xdr:row>
      <xdr:rowOff>35220</xdr:rowOff>
    </xdr:from>
    <xdr:to>
      <xdr:col>3</xdr:col>
      <xdr:colOff>243664</xdr:colOff>
      <xdr:row>4</xdr:row>
      <xdr:rowOff>146407</xdr:rowOff>
    </xdr:to>
    <xdr:pic>
      <xdr:nvPicPr>
        <xdr:cNvPr id="2" name="Imagen 1" descr="Logo CSJ RGB_01">
          <a:extLst>
            <a:ext uri="{FF2B5EF4-FFF2-40B4-BE49-F238E27FC236}">
              <a16:creationId xmlns:a16="http://schemas.microsoft.com/office/drawing/2014/main" xmlns="" id="{D465CC3A-3669-4DAA-BB01-564D3E22839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 y="35220"/>
          <a:ext cx="2325872" cy="775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31823</xdr:colOff>
      <xdr:row>4</xdr:row>
      <xdr:rowOff>131778</xdr:rowOff>
    </xdr:to>
    <xdr:pic>
      <xdr:nvPicPr>
        <xdr:cNvPr id="2" name="Imagen 1" descr="Logo CSJ RGB_01">
          <a:extLst>
            <a:ext uri="{FF2B5EF4-FFF2-40B4-BE49-F238E27FC236}">
              <a16:creationId xmlns:a16="http://schemas.microsoft.com/office/drawing/2014/main" xmlns="" id="{CB5E3666-9124-4B5B-84BC-CF2AE3F3DD2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325872" cy="77572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4</xdr:col>
      <xdr:colOff>39872</xdr:colOff>
      <xdr:row>4</xdr:row>
      <xdr:rowOff>115322</xdr:rowOff>
    </xdr:to>
    <xdr:pic>
      <xdr:nvPicPr>
        <xdr:cNvPr id="2" name="Imagen 1" descr="Logo CSJ RGB_01">
          <a:extLst>
            <a:ext uri="{FF2B5EF4-FFF2-40B4-BE49-F238E27FC236}">
              <a16:creationId xmlns:a16="http://schemas.microsoft.com/office/drawing/2014/main" xmlns="" id="{CFC639B0-075E-4B1D-9A1C-2159D7731F1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0801" cy="768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23813</xdr:rowOff>
    </xdr:from>
    <xdr:to>
      <xdr:col>2</xdr:col>
      <xdr:colOff>784863</xdr:colOff>
      <xdr:row>4</xdr:row>
      <xdr:rowOff>125528</xdr:rowOff>
    </xdr:to>
    <xdr:pic>
      <xdr:nvPicPr>
        <xdr:cNvPr id="2" name="Imagen 1" descr="Logo CSJ RGB_01">
          <a:extLst>
            <a:ext uri="{FF2B5EF4-FFF2-40B4-BE49-F238E27FC236}">
              <a16:creationId xmlns:a16="http://schemas.microsoft.com/office/drawing/2014/main" xmlns="" id="{F412048C-A102-49EA-80F7-4592C5C19E7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3813"/>
          <a:ext cx="2570801" cy="768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352295</xdr:colOff>
      <xdr:row>0</xdr:row>
      <xdr:rowOff>0</xdr:rowOff>
    </xdr:from>
    <xdr:to>
      <xdr:col>3</xdr:col>
      <xdr:colOff>509226</xdr:colOff>
      <xdr:row>4</xdr:row>
      <xdr:rowOff>142164</xdr:rowOff>
    </xdr:to>
    <xdr:pic>
      <xdr:nvPicPr>
        <xdr:cNvPr id="2" name="Imagen 1" descr="Logo CSJ RGB_01">
          <a:extLst>
            <a:ext uri="{FF2B5EF4-FFF2-40B4-BE49-F238E27FC236}">
              <a16:creationId xmlns:a16="http://schemas.microsoft.com/office/drawing/2014/main" xmlns="" id="{D1E66790-A81C-445E-BCAE-1001DFC0C19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2295" y="0"/>
          <a:ext cx="2570801" cy="768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271663</xdr:colOff>
      <xdr:row>4</xdr:row>
      <xdr:rowOff>111568</xdr:rowOff>
    </xdr:to>
    <xdr:pic>
      <xdr:nvPicPr>
        <xdr:cNvPr id="2" name="Imagen 1" descr="Logo CSJ RGB_01">
          <a:extLst>
            <a:ext uri="{FF2B5EF4-FFF2-40B4-BE49-F238E27FC236}">
              <a16:creationId xmlns:a16="http://schemas.microsoft.com/office/drawing/2014/main" xmlns="" id="{E158234A-9EB5-47AE-886B-6EB600EA7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0801" cy="768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1036905</xdr:colOff>
      <xdr:row>4</xdr:row>
      <xdr:rowOff>125218</xdr:rowOff>
    </xdr:to>
    <xdr:pic>
      <xdr:nvPicPr>
        <xdr:cNvPr id="2" name="Imagen 1" descr="Logo CSJ RGB_01">
          <a:extLst>
            <a:ext uri="{FF2B5EF4-FFF2-40B4-BE49-F238E27FC236}">
              <a16:creationId xmlns:a16="http://schemas.microsoft.com/office/drawing/2014/main" xmlns="" id="{138CFF3A-B477-4D73-BCF9-A0BFB9E7EC5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570801" cy="7684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90"/>
  <sheetViews>
    <sheetView tabSelected="1" zoomScale="71" zoomScaleNormal="71" workbookViewId="0">
      <selection activeCell="H16" sqref="H16:H20"/>
    </sheetView>
  </sheetViews>
  <sheetFormatPr baseColWidth="10" defaultRowHeight="12.75" x14ac:dyDescent="0.2"/>
  <cols>
    <col min="1" max="1" width="14.5703125" customWidth="1"/>
    <col min="2" max="2" width="14.5703125" hidden="1" customWidth="1"/>
    <col min="3" max="3" width="16.5703125" customWidth="1"/>
    <col min="4" max="4" width="18.85546875" customWidth="1"/>
    <col min="5" max="5" width="15.85546875" customWidth="1"/>
    <col min="6" max="6" width="15.140625" customWidth="1"/>
    <col min="7" max="7" width="15" customWidth="1"/>
    <col min="8" max="8" width="18.42578125" customWidth="1"/>
    <col min="9" max="9" width="7.7109375" customWidth="1"/>
    <col min="10" max="10" width="29" customWidth="1"/>
    <col min="11" max="11" width="15.5703125" customWidth="1"/>
    <col min="12" max="12" width="12.85546875" customWidth="1"/>
    <col min="13" max="13" width="15.140625" customWidth="1"/>
    <col min="14" max="14" width="13.7109375" customWidth="1"/>
    <col min="15" max="15" width="16.42578125" customWidth="1"/>
    <col min="16" max="16" width="16.85546875" customWidth="1"/>
    <col min="17" max="17" width="13.42578125" customWidth="1"/>
    <col min="18" max="18" width="16" customWidth="1"/>
    <col min="19" max="19" width="10" hidden="1" customWidth="1"/>
    <col min="20" max="20" width="11" hidden="1" customWidth="1"/>
    <col min="21" max="21" width="11.28515625" hidden="1" customWidth="1"/>
    <col min="22" max="24" width="17.140625" hidden="1" customWidth="1"/>
    <col min="25" max="25" width="17.42578125" hidden="1" customWidth="1"/>
    <col min="26" max="28" width="16.42578125" hidden="1" customWidth="1"/>
    <col min="29" max="29" width="17.28515625" hidden="1" customWidth="1"/>
    <col min="30" max="30" width="16.28515625" hidden="1" customWidth="1"/>
    <col min="31" max="31" width="16.140625" hidden="1" customWidth="1"/>
    <col min="32" max="32" width="15.7109375" hidden="1" customWidth="1"/>
    <col min="33" max="33" width="53.85546875" hidden="1" customWidth="1"/>
    <col min="38" max="38" width="18.140625" customWidth="1"/>
    <col min="39" max="39" width="20.7109375" customWidth="1"/>
    <col min="40" max="40" width="13.7109375" customWidth="1"/>
    <col min="41" max="41" width="23.85546875" hidden="1" customWidth="1"/>
    <col min="42" max="42" width="20.140625" hidden="1" customWidth="1"/>
    <col min="43" max="46" width="18.7109375" hidden="1" customWidth="1"/>
    <col min="47" max="47" width="1.5703125" hidden="1" customWidth="1"/>
    <col min="48" max="66" width="0" hidden="1" customWidth="1"/>
  </cols>
  <sheetData>
    <row r="1" spans="1:16384" x14ac:dyDescent="0.2">
      <c r="D1" s="600" t="s">
        <v>876</v>
      </c>
      <c r="E1" s="601"/>
      <c r="F1" s="601"/>
      <c r="G1" s="601"/>
      <c r="H1" s="601"/>
      <c r="I1" s="601"/>
      <c r="J1" s="601"/>
      <c r="K1" s="601"/>
      <c r="L1" s="601"/>
      <c r="M1" s="601"/>
      <c r="N1" s="601"/>
      <c r="O1" s="601"/>
      <c r="P1" s="601"/>
      <c r="Q1" s="601"/>
      <c r="R1" s="601"/>
    </row>
    <row r="2" spans="1:16384" x14ac:dyDescent="0.2">
      <c r="D2" s="601"/>
      <c r="E2" s="601"/>
      <c r="F2" s="601"/>
      <c r="G2" s="601"/>
      <c r="H2" s="601"/>
      <c r="I2" s="601"/>
      <c r="J2" s="601"/>
      <c r="K2" s="601"/>
      <c r="L2" s="601"/>
      <c r="M2" s="601"/>
      <c r="N2" s="601"/>
      <c r="O2" s="601"/>
      <c r="P2" s="601"/>
      <c r="Q2" s="601"/>
      <c r="R2" s="601"/>
    </row>
    <row r="3" spans="1:16384" x14ac:dyDescent="0.2">
      <c r="D3" s="601"/>
      <c r="E3" s="601"/>
      <c r="F3" s="601"/>
      <c r="G3" s="601"/>
      <c r="H3" s="601"/>
      <c r="I3" s="601"/>
      <c r="J3" s="601"/>
      <c r="K3" s="601"/>
      <c r="L3" s="601"/>
      <c r="M3" s="601"/>
      <c r="N3" s="601"/>
      <c r="O3" s="601"/>
      <c r="P3" s="601"/>
      <c r="Q3" s="601"/>
      <c r="R3" s="601"/>
    </row>
    <row r="4" spans="1:16384" x14ac:dyDescent="0.2">
      <c r="A4" s="67"/>
      <c r="B4" s="67"/>
      <c r="C4" s="68"/>
      <c r="D4" s="601"/>
      <c r="E4" s="601"/>
      <c r="F4" s="601"/>
      <c r="G4" s="601"/>
      <c r="H4" s="601"/>
      <c r="I4" s="601"/>
      <c r="J4" s="601"/>
      <c r="K4" s="601"/>
      <c r="L4" s="601"/>
      <c r="M4" s="601"/>
      <c r="N4" s="601"/>
      <c r="O4" s="601"/>
      <c r="P4" s="601"/>
      <c r="Q4" s="601"/>
      <c r="R4" s="60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row>
    <row r="5" spans="1:16384" ht="13.5" thickBot="1" x14ac:dyDescent="0.25">
      <c r="A5" s="1"/>
      <c r="B5" s="1"/>
      <c r="C5" s="1"/>
      <c r="D5" s="601"/>
      <c r="E5" s="601"/>
      <c r="F5" s="601"/>
      <c r="G5" s="601"/>
      <c r="H5" s="601"/>
      <c r="I5" s="601"/>
      <c r="J5" s="601"/>
      <c r="K5" s="601"/>
      <c r="L5" s="601"/>
      <c r="M5" s="601"/>
      <c r="N5" s="601"/>
      <c r="O5" s="601"/>
      <c r="P5" s="601"/>
      <c r="Q5" s="601"/>
      <c r="R5" s="60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row>
    <row r="6" spans="1:16384" ht="23.25" customHeight="1" thickTop="1" thickBot="1" x14ac:dyDescent="0.25">
      <c r="A6" s="655" t="s">
        <v>12</v>
      </c>
      <c r="B6" s="656"/>
      <c r="C6" s="656"/>
      <c r="D6" s="656"/>
      <c r="E6" s="656"/>
      <c r="F6" s="656"/>
      <c r="G6" s="656"/>
      <c r="H6" s="659" t="s">
        <v>41</v>
      </c>
      <c r="I6" s="660"/>
      <c r="J6" s="660"/>
      <c r="K6" s="660"/>
      <c r="L6" s="660"/>
      <c r="M6" s="660"/>
      <c r="N6" s="660"/>
      <c r="O6" s="660"/>
      <c r="P6" s="660"/>
      <c r="Q6" s="660"/>
      <c r="R6" s="660"/>
      <c r="S6" s="660"/>
      <c r="T6" s="660"/>
      <c r="U6" s="661"/>
      <c r="V6" s="136"/>
      <c r="W6" s="665" t="s">
        <v>24</v>
      </c>
      <c r="X6" s="665"/>
      <c r="Y6" s="666"/>
      <c r="Z6" s="666"/>
      <c r="AA6" s="134"/>
      <c r="AB6" s="132"/>
      <c r="AC6" s="668" t="s">
        <v>43</v>
      </c>
      <c r="AD6" s="669"/>
      <c r="AE6" s="669"/>
      <c r="AF6" s="669"/>
      <c r="AG6" s="604" t="s">
        <v>99</v>
      </c>
    </row>
    <row r="7" spans="1:16384" ht="25.5" customHeight="1" x14ac:dyDescent="0.2">
      <c r="A7" s="657"/>
      <c r="B7" s="658"/>
      <c r="C7" s="658"/>
      <c r="D7" s="658"/>
      <c r="E7" s="658"/>
      <c r="F7" s="658"/>
      <c r="G7" s="658"/>
      <c r="H7" s="662"/>
      <c r="I7" s="663"/>
      <c r="J7" s="663"/>
      <c r="K7" s="663"/>
      <c r="L7" s="663"/>
      <c r="M7" s="663"/>
      <c r="N7" s="663"/>
      <c r="O7" s="663"/>
      <c r="P7" s="663"/>
      <c r="Q7" s="663"/>
      <c r="R7" s="663"/>
      <c r="S7" s="663"/>
      <c r="T7" s="663"/>
      <c r="U7" s="664"/>
      <c r="V7" s="133"/>
      <c r="W7" s="667"/>
      <c r="X7" s="667"/>
      <c r="Y7" s="667"/>
      <c r="Z7" s="667"/>
      <c r="AA7" s="135"/>
      <c r="AB7" s="133"/>
      <c r="AC7" s="177"/>
      <c r="AD7" s="670" t="s">
        <v>42</v>
      </c>
      <c r="AE7" s="671"/>
      <c r="AF7" s="672"/>
      <c r="AG7" s="605"/>
    </row>
    <row r="8" spans="1:16384" ht="55.5" customHeight="1" x14ac:dyDescent="0.2">
      <c r="A8" s="603" t="s">
        <v>25</v>
      </c>
      <c r="B8" s="673" t="s">
        <v>100</v>
      </c>
      <c r="C8" s="634" t="s">
        <v>14</v>
      </c>
      <c r="D8" s="634" t="s">
        <v>13</v>
      </c>
      <c r="E8" s="634" t="s">
        <v>15</v>
      </c>
      <c r="F8" s="634" t="s">
        <v>26</v>
      </c>
      <c r="G8" s="634" t="s">
        <v>85</v>
      </c>
      <c r="H8" s="603" t="s">
        <v>16</v>
      </c>
      <c r="I8" s="675" t="s">
        <v>4</v>
      </c>
      <c r="J8" s="675" t="s">
        <v>23</v>
      </c>
      <c r="K8" s="675" t="s">
        <v>62</v>
      </c>
      <c r="L8" s="675" t="s">
        <v>38</v>
      </c>
      <c r="M8" s="643" t="s">
        <v>63</v>
      </c>
      <c r="N8" s="643" t="s">
        <v>83</v>
      </c>
      <c r="O8" s="643" t="s">
        <v>101</v>
      </c>
      <c r="P8" s="603" t="s">
        <v>66</v>
      </c>
      <c r="Q8" s="643" t="s">
        <v>67</v>
      </c>
      <c r="R8" s="603" t="s">
        <v>68</v>
      </c>
      <c r="S8" s="603" t="s">
        <v>69</v>
      </c>
      <c r="T8" s="603" t="s">
        <v>70</v>
      </c>
      <c r="U8" s="603" t="s">
        <v>19</v>
      </c>
      <c r="V8" s="603" t="s">
        <v>65</v>
      </c>
      <c r="W8" s="603" t="s">
        <v>71</v>
      </c>
      <c r="X8" s="603" t="s">
        <v>72</v>
      </c>
      <c r="Y8" s="603" t="s">
        <v>95</v>
      </c>
      <c r="Z8" s="603" t="s">
        <v>64</v>
      </c>
      <c r="AA8" s="603" t="s">
        <v>98</v>
      </c>
      <c r="AB8" s="603"/>
      <c r="AC8" s="630" t="s">
        <v>89</v>
      </c>
      <c r="AD8" s="630" t="s">
        <v>86</v>
      </c>
      <c r="AE8" s="603" t="s">
        <v>87</v>
      </c>
      <c r="AF8" s="603" t="s">
        <v>88</v>
      </c>
      <c r="AG8" s="606"/>
    </row>
    <row r="9" spans="1:16384" ht="23.25" customHeight="1" thickBot="1" x14ac:dyDescent="0.25">
      <c r="A9" s="603"/>
      <c r="B9" s="674"/>
      <c r="C9" s="634"/>
      <c r="D9" s="634"/>
      <c r="E9" s="634"/>
      <c r="F9" s="634"/>
      <c r="G9" s="634"/>
      <c r="H9" s="603"/>
      <c r="I9" s="675"/>
      <c r="J9" s="675"/>
      <c r="K9" s="675"/>
      <c r="L9" s="675"/>
      <c r="M9" s="643"/>
      <c r="N9" s="643"/>
      <c r="O9" s="643"/>
      <c r="P9" s="603"/>
      <c r="Q9" s="643"/>
      <c r="R9" s="603"/>
      <c r="S9" s="603"/>
      <c r="T9" s="603"/>
      <c r="U9" s="603"/>
      <c r="V9" s="603"/>
      <c r="W9" s="603"/>
      <c r="X9" s="603"/>
      <c r="Y9" s="603"/>
      <c r="Z9" s="603"/>
      <c r="AA9" s="183" t="s">
        <v>96</v>
      </c>
      <c r="AB9" s="183" t="s">
        <v>97</v>
      </c>
      <c r="AC9" s="630"/>
      <c r="AD9" s="630"/>
      <c r="AE9" s="603"/>
      <c r="AF9" s="603"/>
      <c r="AG9" s="607"/>
    </row>
    <row r="10" spans="1:16384" s="2" customFormat="1" ht="54.75" customHeight="1" thickBot="1" x14ac:dyDescent="0.25">
      <c r="A10" s="637" t="s">
        <v>59</v>
      </c>
      <c r="B10" s="638"/>
      <c r="C10" s="638"/>
      <c r="D10" s="638"/>
      <c r="E10" s="638"/>
      <c r="F10" s="638"/>
      <c r="G10" s="638"/>
      <c r="H10" s="639"/>
      <c r="I10" s="532">
        <v>1</v>
      </c>
      <c r="J10" s="533" t="s">
        <v>31</v>
      </c>
      <c r="K10" s="534"/>
      <c r="L10" s="534"/>
      <c r="M10" s="535">
        <f>+M26+M16+M36</f>
        <v>20</v>
      </c>
      <c r="N10" s="535"/>
      <c r="O10" s="535"/>
      <c r="P10" s="536">
        <f>+P11+P16+P36</f>
        <v>0</v>
      </c>
      <c r="Q10" s="535">
        <f>+Q11+Q16+Q36</f>
        <v>0</v>
      </c>
      <c r="R10" s="536">
        <f>+R11+R16+R36</f>
        <v>896303782</v>
      </c>
      <c r="S10" s="69"/>
      <c r="T10" s="34"/>
      <c r="U10" s="146">
        <f>ROUND((T10-S10)/7,0)</f>
        <v>0</v>
      </c>
      <c r="V10" s="180"/>
      <c r="W10" s="172">
        <f>SUM(W11,W36)</f>
        <v>714197472</v>
      </c>
      <c r="X10" s="104">
        <f>SUM(X11,X36)</f>
        <v>0</v>
      </c>
      <c r="Y10" s="105" t="s">
        <v>27</v>
      </c>
      <c r="Z10" s="181"/>
      <c r="AA10" s="182"/>
      <c r="AB10" s="182"/>
      <c r="AC10" s="167">
        <f>+O10-Z10</f>
        <v>0</v>
      </c>
      <c r="AD10" s="107">
        <f>+(AD11+AD16+AD21+AD26+AD31+AD36+AD42+AD48+AD56+AD64+AD67+AD70+AD86)/13</f>
        <v>0.9076923076923078</v>
      </c>
      <c r="AE10" s="107">
        <f>+(AE11+AE16+AE21+AE26+AE31+AE36+AE42)/7</f>
        <v>0.8571428571428571</v>
      </c>
      <c r="AF10" s="187">
        <f>+W10/R10</f>
        <v>0.79682523530844596</v>
      </c>
      <c r="AG10" s="41"/>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c r="AMK10"/>
      <c r="AML10"/>
      <c r="AMM10"/>
      <c r="AMN10"/>
      <c r="AMO10"/>
      <c r="AMP10"/>
      <c r="AMQ10"/>
      <c r="AMR10"/>
      <c r="AMS10"/>
      <c r="AMT10"/>
      <c r="AMU10"/>
      <c r="AMV10"/>
      <c r="AMW10"/>
      <c r="AMX10"/>
      <c r="AMY10"/>
      <c r="AMZ10"/>
      <c r="ANA10"/>
      <c r="ANB10"/>
      <c r="ANC10"/>
      <c r="AND10"/>
      <c r="ANE10"/>
      <c r="ANF10"/>
      <c r="ANG10"/>
      <c r="ANH10"/>
      <c r="ANI10"/>
      <c r="ANJ10"/>
      <c r="ANK10"/>
      <c r="ANL10"/>
      <c r="ANM10"/>
      <c r="ANN10"/>
      <c r="ANO10"/>
      <c r="ANP10"/>
      <c r="ANQ10"/>
      <c r="ANR10"/>
      <c r="ANS10"/>
      <c r="ANT10"/>
      <c r="ANU10"/>
      <c r="ANV10"/>
      <c r="ANW10"/>
      <c r="ANX10"/>
      <c r="ANY10"/>
      <c r="ANZ10"/>
      <c r="AOA10"/>
      <c r="AOB10"/>
      <c r="AOC10"/>
      <c r="AOD10"/>
      <c r="AOE10"/>
      <c r="AOF10"/>
      <c r="AOG10"/>
      <c r="AOH10"/>
      <c r="AOI10"/>
      <c r="AOJ10"/>
      <c r="AOK10"/>
      <c r="AOL10"/>
      <c r="AOM10"/>
      <c r="AON10"/>
      <c r="AOO10"/>
      <c r="AOP10"/>
      <c r="AOQ10"/>
      <c r="AOR10"/>
      <c r="AOS10"/>
      <c r="AOT10"/>
      <c r="AOU10"/>
      <c r="AOV10"/>
      <c r="AOW10"/>
      <c r="AOX10"/>
      <c r="AOY10"/>
      <c r="AOZ10"/>
      <c r="APA10"/>
      <c r="APB10"/>
      <c r="APC10"/>
      <c r="APD10"/>
      <c r="APE10"/>
      <c r="APF10"/>
      <c r="APG10"/>
      <c r="APH10"/>
      <c r="API10"/>
      <c r="APJ10"/>
      <c r="APK10"/>
      <c r="APL10"/>
      <c r="APM10"/>
      <c r="APN10"/>
      <c r="APO10"/>
      <c r="APP10"/>
      <c r="APQ10"/>
      <c r="APR10"/>
      <c r="APS10"/>
      <c r="APT10"/>
      <c r="APU10"/>
      <c r="APV10"/>
      <c r="APW10"/>
      <c r="APX10"/>
      <c r="APY10"/>
      <c r="APZ10"/>
      <c r="AQA10"/>
      <c r="AQB10"/>
      <c r="AQC10"/>
      <c r="AQD10"/>
      <c r="AQE10"/>
      <c r="AQF10"/>
      <c r="AQG10"/>
      <c r="AQH10"/>
      <c r="AQI10"/>
      <c r="AQJ10"/>
      <c r="AQK10"/>
      <c r="AQL10"/>
      <c r="AQM10"/>
      <c r="AQN10"/>
      <c r="AQO10"/>
      <c r="AQP10"/>
      <c r="AQQ10"/>
      <c r="AQR10"/>
      <c r="AQS10"/>
      <c r="AQT10"/>
      <c r="AQU10"/>
      <c r="AQV10"/>
      <c r="AQW10"/>
      <c r="AQX10"/>
      <c r="AQY10"/>
      <c r="AQZ10"/>
      <c r="ARA10"/>
      <c r="ARB10"/>
      <c r="ARC10"/>
      <c r="ARD10"/>
      <c r="ARE10"/>
      <c r="ARF10"/>
      <c r="ARG10"/>
      <c r="ARH10"/>
      <c r="ARI10"/>
      <c r="ARJ10"/>
      <c r="ARK10"/>
      <c r="ARL10"/>
      <c r="ARM10"/>
      <c r="ARN10"/>
      <c r="ARO10"/>
      <c r="ARP10"/>
      <c r="ARQ10"/>
      <c r="ARR10"/>
      <c r="ARS10"/>
      <c r="ART10"/>
      <c r="ARU10"/>
      <c r="ARV10"/>
      <c r="ARW10"/>
      <c r="ARX10"/>
      <c r="ARY10"/>
      <c r="ARZ10"/>
      <c r="ASA10"/>
      <c r="ASB10"/>
      <c r="ASC10"/>
      <c r="ASD10"/>
      <c r="ASE10"/>
      <c r="ASF10"/>
      <c r="ASG10"/>
      <c r="ASH10"/>
      <c r="ASI10"/>
      <c r="ASJ10"/>
      <c r="ASK10"/>
      <c r="ASL10"/>
      <c r="ASM10"/>
      <c r="ASN10"/>
      <c r="ASO10"/>
      <c r="ASP10"/>
      <c r="ASQ10"/>
      <c r="ASR10"/>
      <c r="ASS10"/>
      <c r="AST10"/>
      <c r="ASU10"/>
      <c r="ASV10"/>
      <c r="ASW10"/>
      <c r="ASX10"/>
      <c r="ASY10"/>
      <c r="ASZ10"/>
      <c r="ATA10"/>
      <c r="ATB10"/>
      <c r="ATC10"/>
      <c r="ATD10"/>
      <c r="ATE10"/>
      <c r="ATF10"/>
      <c r="ATG10"/>
      <c r="ATH10"/>
      <c r="ATI10"/>
      <c r="ATJ10"/>
      <c r="ATK10"/>
      <c r="ATL10"/>
      <c r="ATM10"/>
      <c r="ATN10"/>
      <c r="ATO10"/>
      <c r="ATP10"/>
      <c r="ATQ10"/>
      <c r="ATR10"/>
      <c r="ATS10"/>
      <c r="ATT10"/>
      <c r="ATU10"/>
      <c r="ATV10"/>
      <c r="ATW10"/>
      <c r="ATX10"/>
      <c r="ATY10"/>
      <c r="ATZ10"/>
      <c r="AUA10"/>
      <c r="AUB10"/>
      <c r="AUC10"/>
      <c r="AUD10"/>
      <c r="AUE10"/>
      <c r="AUF10"/>
      <c r="AUG10"/>
      <c r="AUH10"/>
      <c r="AUI10"/>
      <c r="AUJ10"/>
      <c r="AUK10"/>
      <c r="AUL10"/>
      <c r="AUM10"/>
      <c r="AUN10"/>
      <c r="AUO10"/>
      <c r="AUP10"/>
      <c r="AUQ10"/>
      <c r="AUR10"/>
      <c r="AUS10"/>
      <c r="AUT10"/>
      <c r="AUU10"/>
      <c r="AUV10"/>
      <c r="AUW10"/>
      <c r="AUX10"/>
      <c r="AUY10"/>
      <c r="AUZ10"/>
      <c r="AVA10"/>
      <c r="AVB10"/>
      <c r="AVC10"/>
      <c r="AVD10"/>
      <c r="AVE10"/>
      <c r="AVF10"/>
      <c r="AVG10"/>
      <c r="AVH10"/>
      <c r="AVI10"/>
      <c r="AVJ10"/>
      <c r="AVK10"/>
      <c r="AVL10"/>
      <c r="AVM10"/>
      <c r="AVN10"/>
      <c r="AVO10"/>
      <c r="AVP10"/>
      <c r="AVQ10"/>
      <c r="AVR10"/>
      <c r="AVS10"/>
      <c r="AVT10"/>
      <c r="AVU10"/>
      <c r="AVV10"/>
      <c r="AVW10"/>
      <c r="AVX10"/>
      <c r="AVY10"/>
      <c r="AVZ10"/>
      <c r="AWA10"/>
      <c r="AWB10"/>
      <c r="AWC10"/>
      <c r="AWD10"/>
      <c r="AWE10"/>
      <c r="AWF10"/>
      <c r="AWG10"/>
      <c r="AWH10"/>
      <c r="AWI10"/>
      <c r="AWJ10"/>
      <c r="AWK10"/>
      <c r="AWL10"/>
      <c r="AWM10"/>
      <c r="AWN10"/>
      <c r="AWO10"/>
      <c r="AWP10"/>
      <c r="AWQ10"/>
      <c r="AWR10"/>
      <c r="AWS10"/>
      <c r="AWT10"/>
      <c r="AWU10"/>
      <c r="AWV10"/>
      <c r="AWW10"/>
      <c r="AWX10"/>
      <c r="AWY10"/>
      <c r="AWZ10"/>
      <c r="AXA10"/>
      <c r="AXB10"/>
      <c r="AXC10"/>
      <c r="AXD10"/>
      <c r="AXE10"/>
      <c r="AXF10"/>
      <c r="AXG10"/>
      <c r="AXH10"/>
      <c r="AXI10"/>
      <c r="AXJ10"/>
      <c r="AXK10"/>
      <c r="AXL10"/>
      <c r="AXM10"/>
      <c r="AXN10"/>
      <c r="AXO10"/>
      <c r="AXP10"/>
      <c r="AXQ10"/>
      <c r="AXR10"/>
      <c r="AXS10"/>
      <c r="AXT10"/>
      <c r="AXU10"/>
      <c r="AXV10"/>
      <c r="AXW10"/>
      <c r="AXX10"/>
      <c r="AXY10"/>
      <c r="AXZ10"/>
      <c r="AYA10"/>
      <c r="AYB10"/>
      <c r="AYC10"/>
      <c r="AYD10"/>
      <c r="AYE10"/>
      <c r="AYF10"/>
      <c r="AYG10"/>
      <c r="AYH10"/>
      <c r="AYI10"/>
      <c r="AYJ10"/>
      <c r="AYK10"/>
      <c r="AYL10"/>
      <c r="AYM10"/>
      <c r="AYN10"/>
      <c r="AYO10"/>
      <c r="AYP10"/>
      <c r="AYQ10"/>
      <c r="AYR10"/>
      <c r="AYS10"/>
      <c r="AYT10"/>
      <c r="AYU10"/>
      <c r="AYV10"/>
      <c r="AYW10"/>
      <c r="AYX10"/>
      <c r="AYY10"/>
      <c r="AYZ10"/>
      <c r="AZA10"/>
      <c r="AZB10"/>
      <c r="AZC10"/>
      <c r="AZD10"/>
      <c r="AZE10"/>
      <c r="AZF10"/>
      <c r="AZG10"/>
      <c r="AZH10"/>
      <c r="AZI10"/>
      <c r="AZJ10"/>
      <c r="AZK10"/>
      <c r="AZL10"/>
      <c r="AZM10"/>
      <c r="AZN10"/>
      <c r="AZO10"/>
      <c r="AZP10"/>
      <c r="AZQ10"/>
      <c r="AZR10"/>
      <c r="AZS10"/>
      <c r="AZT10"/>
      <c r="AZU10"/>
      <c r="AZV10"/>
      <c r="AZW10"/>
      <c r="AZX10"/>
      <c r="AZY10"/>
      <c r="AZZ10"/>
      <c r="BAA10"/>
      <c r="BAB10"/>
      <c r="BAC10"/>
      <c r="BAD10"/>
      <c r="BAE10"/>
      <c r="BAF10"/>
      <c r="BAG10"/>
      <c r="BAH10"/>
      <c r="BAI10"/>
      <c r="BAJ10"/>
      <c r="BAK10"/>
      <c r="BAL10"/>
      <c r="BAM10"/>
      <c r="BAN10"/>
      <c r="BAO10"/>
      <c r="BAP10"/>
      <c r="BAQ10"/>
      <c r="BAR10"/>
      <c r="BAS10"/>
      <c r="BAT10"/>
      <c r="BAU10"/>
      <c r="BAV10"/>
      <c r="BAW10"/>
      <c r="BAX10"/>
      <c r="BAY10"/>
      <c r="BAZ10"/>
      <c r="BBA10"/>
      <c r="BBB10"/>
      <c r="BBC10"/>
      <c r="BBD10"/>
      <c r="BBE10"/>
      <c r="BBF10"/>
      <c r="BBG10"/>
      <c r="BBH10"/>
      <c r="BBI10"/>
      <c r="BBJ10"/>
      <c r="BBK10"/>
      <c r="BBL10"/>
      <c r="BBM10"/>
      <c r="BBN10"/>
      <c r="BBO10"/>
      <c r="BBP10"/>
      <c r="BBQ10"/>
      <c r="BBR10"/>
      <c r="BBS10"/>
      <c r="BBT10"/>
      <c r="BBU10"/>
      <c r="BBV10"/>
      <c r="BBW10"/>
      <c r="BBX10"/>
      <c r="BBY10"/>
      <c r="BBZ10"/>
      <c r="BCA10"/>
      <c r="BCB10"/>
      <c r="BCC10"/>
      <c r="BCD10"/>
      <c r="BCE10"/>
      <c r="BCF10"/>
      <c r="BCG10"/>
      <c r="BCH10"/>
      <c r="BCI10"/>
      <c r="BCJ10"/>
      <c r="BCK10"/>
      <c r="BCL10"/>
      <c r="BCM10"/>
      <c r="BCN10"/>
      <c r="BCO10"/>
      <c r="BCP10"/>
      <c r="BCQ10"/>
      <c r="BCR10"/>
      <c r="BCS10"/>
      <c r="BCT10"/>
      <c r="BCU10"/>
      <c r="BCV10"/>
      <c r="BCW10"/>
      <c r="BCX10"/>
      <c r="BCY10"/>
      <c r="BCZ10"/>
      <c r="BDA10"/>
      <c r="BDB10"/>
      <c r="BDC10"/>
      <c r="BDD10"/>
      <c r="BDE10"/>
      <c r="BDF10"/>
      <c r="BDG10"/>
      <c r="BDH10"/>
      <c r="BDI10"/>
      <c r="BDJ10"/>
      <c r="BDK10"/>
      <c r="BDL10"/>
      <c r="BDM10"/>
      <c r="BDN10"/>
      <c r="BDO10"/>
      <c r="BDP10"/>
      <c r="BDQ10"/>
      <c r="BDR10"/>
      <c r="BDS10"/>
      <c r="BDT10"/>
      <c r="BDU10"/>
      <c r="BDV10"/>
      <c r="BDW10"/>
      <c r="BDX10"/>
      <c r="BDY10"/>
      <c r="BDZ10"/>
      <c r="BEA10"/>
      <c r="BEB10"/>
      <c r="BEC10"/>
      <c r="BED10"/>
      <c r="BEE10"/>
      <c r="BEF10"/>
      <c r="BEG10"/>
      <c r="BEH10"/>
      <c r="BEI10"/>
      <c r="BEJ10"/>
      <c r="BEK10"/>
      <c r="BEL10"/>
      <c r="BEM10"/>
      <c r="BEN10"/>
      <c r="BEO10"/>
      <c r="BEP10"/>
      <c r="BEQ10"/>
      <c r="BER10"/>
      <c r="BES10"/>
      <c r="BET10"/>
      <c r="BEU10"/>
      <c r="BEV10"/>
      <c r="BEW10"/>
      <c r="BEX10"/>
      <c r="BEY10"/>
      <c r="BEZ10"/>
      <c r="BFA10"/>
      <c r="BFB10"/>
      <c r="BFC10"/>
      <c r="BFD10"/>
      <c r="BFE10"/>
      <c r="BFF10"/>
      <c r="BFG10"/>
      <c r="BFH10"/>
      <c r="BFI10"/>
      <c r="BFJ10"/>
      <c r="BFK10"/>
      <c r="BFL10"/>
      <c r="BFM10"/>
      <c r="BFN10"/>
      <c r="BFO10"/>
      <c r="BFP10"/>
      <c r="BFQ10"/>
      <c r="BFR10"/>
      <c r="BFS10"/>
      <c r="BFT10"/>
      <c r="BFU10"/>
      <c r="BFV10"/>
      <c r="BFW10"/>
      <c r="BFX10"/>
      <c r="BFY10"/>
      <c r="BFZ10"/>
      <c r="BGA10"/>
      <c r="BGB10"/>
      <c r="BGC10"/>
      <c r="BGD10"/>
      <c r="BGE10"/>
      <c r="BGF10"/>
      <c r="BGG10"/>
      <c r="BGH10"/>
      <c r="BGI10"/>
      <c r="BGJ10"/>
      <c r="BGK10"/>
      <c r="BGL10"/>
      <c r="BGM10"/>
      <c r="BGN10"/>
      <c r="BGO10"/>
      <c r="BGP10"/>
      <c r="BGQ10"/>
      <c r="BGR10"/>
      <c r="BGS10"/>
      <c r="BGT10"/>
      <c r="BGU10"/>
      <c r="BGV10"/>
      <c r="BGW10"/>
      <c r="BGX10"/>
      <c r="BGY10"/>
      <c r="BGZ10"/>
      <c r="BHA10"/>
      <c r="BHB10"/>
      <c r="BHC10"/>
      <c r="BHD10"/>
      <c r="BHE10"/>
      <c r="BHF10"/>
      <c r="BHG10"/>
      <c r="BHH10"/>
      <c r="BHI10"/>
      <c r="BHJ10"/>
      <c r="BHK10"/>
      <c r="BHL10"/>
      <c r="BHM10"/>
      <c r="BHN10"/>
      <c r="BHO10"/>
      <c r="BHP10"/>
      <c r="BHQ10"/>
      <c r="BHR10"/>
      <c r="BHS10"/>
      <c r="BHT10"/>
      <c r="BHU10"/>
      <c r="BHV10"/>
      <c r="BHW10"/>
      <c r="BHX10"/>
      <c r="BHY10"/>
      <c r="BHZ10"/>
      <c r="BIA10"/>
      <c r="BIB10"/>
      <c r="BIC10"/>
      <c r="BID10"/>
      <c r="BIE10"/>
      <c r="BIF10"/>
      <c r="BIG10"/>
      <c r="BIH10"/>
      <c r="BII10"/>
      <c r="BIJ10"/>
      <c r="BIK10"/>
      <c r="BIL10"/>
      <c r="BIM10"/>
      <c r="BIN10"/>
      <c r="BIO10"/>
      <c r="BIP10"/>
      <c r="BIQ10"/>
      <c r="BIR10"/>
      <c r="BIS10"/>
      <c r="BIT10"/>
      <c r="BIU10"/>
      <c r="BIV10"/>
      <c r="BIW10"/>
      <c r="BIX10"/>
      <c r="BIY10"/>
      <c r="BIZ10"/>
      <c r="BJA10"/>
      <c r="BJB10"/>
      <c r="BJC10"/>
      <c r="BJD10"/>
      <c r="BJE10"/>
      <c r="BJF10"/>
      <c r="BJG10"/>
      <c r="BJH10"/>
      <c r="BJI10"/>
      <c r="BJJ10"/>
      <c r="BJK10"/>
      <c r="BJL10"/>
      <c r="BJM10"/>
      <c r="BJN10"/>
      <c r="BJO10"/>
      <c r="BJP10"/>
      <c r="BJQ10"/>
      <c r="BJR10"/>
      <c r="BJS10"/>
      <c r="BJT10"/>
      <c r="BJU10"/>
      <c r="BJV10"/>
      <c r="BJW10"/>
      <c r="BJX10"/>
      <c r="BJY10"/>
      <c r="BJZ10"/>
      <c r="BKA10"/>
      <c r="BKB10"/>
      <c r="BKC10"/>
      <c r="BKD10"/>
      <c r="BKE10"/>
      <c r="BKF10"/>
      <c r="BKG10"/>
      <c r="BKH10"/>
      <c r="BKI10"/>
      <c r="BKJ10"/>
      <c r="BKK10"/>
      <c r="BKL10"/>
      <c r="BKM10"/>
      <c r="BKN10"/>
      <c r="BKO10"/>
      <c r="BKP10"/>
      <c r="BKQ10"/>
      <c r="BKR10"/>
      <c r="BKS10"/>
      <c r="BKT10"/>
      <c r="BKU10"/>
      <c r="BKV10"/>
      <c r="BKW10"/>
      <c r="BKX10"/>
      <c r="BKY10"/>
      <c r="BKZ10"/>
      <c r="BLA10"/>
      <c r="BLB10"/>
      <c r="BLC10"/>
      <c r="BLD10"/>
      <c r="BLE10"/>
      <c r="BLF10"/>
      <c r="BLG10"/>
      <c r="BLH10"/>
      <c r="BLI10"/>
      <c r="BLJ10"/>
      <c r="BLK10"/>
      <c r="BLL10"/>
      <c r="BLM10"/>
      <c r="BLN10"/>
      <c r="BLO10"/>
      <c r="BLP10"/>
      <c r="BLQ10"/>
      <c r="BLR10"/>
      <c r="BLS10"/>
      <c r="BLT10"/>
      <c r="BLU10"/>
      <c r="BLV10"/>
      <c r="BLW10"/>
      <c r="BLX10"/>
      <c r="BLY10"/>
      <c r="BLZ10"/>
      <c r="BMA10"/>
      <c r="BMB10"/>
      <c r="BMC10"/>
      <c r="BMD10"/>
      <c r="BME10"/>
      <c r="BMF10"/>
      <c r="BMG10"/>
      <c r="BMH10"/>
      <c r="BMI10"/>
      <c r="BMJ10"/>
      <c r="BMK10"/>
      <c r="BML10"/>
      <c r="BMM10"/>
      <c r="BMN10"/>
      <c r="BMO10"/>
      <c r="BMP10"/>
      <c r="BMQ10"/>
      <c r="BMR10"/>
      <c r="BMS10"/>
      <c r="BMT10"/>
      <c r="BMU10"/>
      <c r="BMV10"/>
      <c r="BMW10"/>
      <c r="BMX10"/>
      <c r="BMY10"/>
      <c r="BMZ10"/>
      <c r="BNA10"/>
      <c r="BNB10"/>
      <c r="BNC10"/>
      <c r="BND10"/>
      <c r="BNE10"/>
      <c r="BNF10"/>
      <c r="BNG10"/>
      <c r="BNH10"/>
      <c r="BNI10"/>
      <c r="BNJ10"/>
      <c r="BNK10"/>
      <c r="BNL10"/>
      <c r="BNM10"/>
      <c r="BNN10"/>
      <c r="BNO10"/>
      <c r="BNP10"/>
      <c r="BNQ10"/>
      <c r="BNR10"/>
      <c r="BNS10"/>
      <c r="BNT10"/>
      <c r="BNU10"/>
      <c r="BNV10"/>
      <c r="BNW10"/>
      <c r="BNX10"/>
      <c r="BNY10"/>
      <c r="BNZ10"/>
      <c r="BOA10"/>
      <c r="BOB10"/>
      <c r="BOC10"/>
      <c r="BOD10"/>
      <c r="BOE10"/>
      <c r="BOF10"/>
      <c r="BOG10"/>
      <c r="BOH10"/>
      <c r="BOI10"/>
      <c r="BOJ10"/>
      <c r="BOK10"/>
      <c r="BOL10"/>
      <c r="BOM10"/>
      <c r="BON10"/>
      <c r="BOO10"/>
      <c r="BOP10"/>
      <c r="BOQ10"/>
      <c r="BOR10"/>
      <c r="BOS10"/>
      <c r="BOT10"/>
      <c r="BOU10"/>
      <c r="BOV10"/>
      <c r="BOW10"/>
      <c r="BOX10"/>
      <c r="BOY10"/>
      <c r="BOZ10"/>
      <c r="BPA10"/>
      <c r="BPB10"/>
      <c r="BPC10"/>
      <c r="BPD10"/>
      <c r="BPE10"/>
      <c r="BPF10"/>
      <c r="BPG10"/>
      <c r="BPH10"/>
      <c r="BPI10"/>
      <c r="BPJ10"/>
      <c r="BPK10"/>
      <c r="BPL10"/>
      <c r="BPM10"/>
      <c r="BPN10"/>
      <c r="BPO10"/>
      <c r="BPP10"/>
      <c r="BPQ10"/>
      <c r="BPR10"/>
      <c r="BPS10"/>
      <c r="BPT10"/>
      <c r="BPU10"/>
      <c r="BPV10"/>
      <c r="BPW10"/>
      <c r="BPX10"/>
      <c r="BPY10"/>
      <c r="BPZ10"/>
      <c r="BQA10"/>
      <c r="BQB10"/>
      <c r="BQC10"/>
      <c r="BQD10"/>
      <c r="BQE10"/>
      <c r="BQF10"/>
      <c r="BQG10"/>
      <c r="BQH10"/>
      <c r="BQI10"/>
      <c r="BQJ10"/>
      <c r="BQK10"/>
      <c r="BQL10"/>
      <c r="BQM10"/>
      <c r="BQN10"/>
      <c r="BQO10"/>
      <c r="BQP10"/>
      <c r="BQQ10"/>
      <c r="BQR10"/>
      <c r="BQS10"/>
      <c r="BQT10"/>
      <c r="BQU10"/>
      <c r="BQV10"/>
      <c r="BQW10"/>
      <c r="BQX10"/>
      <c r="BQY10"/>
      <c r="BQZ10"/>
      <c r="BRA10"/>
      <c r="BRB10"/>
      <c r="BRC10"/>
      <c r="BRD10"/>
      <c r="BRE10"/>
      <c r="BRF10"/>
      <c r="BRG10"/>
      <c r="BRH10"/>
      <c r="BRI10"/>
      <c r="BRJ10"/>
      <c r="BRK10"/>
      <c r="BRL10"/>
      <c r="BRM10"/>
      <c r="BRN10"/>
      <c r="BRO10"/>
      <c r="BRP10"/>
      <c r="BRQ10"/>
      <c r="BRR10"/>
      <c r="BRS10"/>
      <c r="BRT10"/>
      <c r="BRU10"/>
      <c r="BRV10"/>
      <c r="BRW10"/>
      <c r="BRX10"/>
      <c r="BRY10"/>
      <c r="BRZ10"/>
      <c r="BSA10"/>
      <c r="BSB10"/>
      <c r="BSC10"/>
      <c r="BSD10"/>
      <c r="BSE10"/>
      <c r="BSF10"/>
      <c r="BSG10"/>
      <c r="BSH10"/>
      <c r="BSI10"/>
      <c r="BSJ10"/>
      <c r="BSK10"/>
      <c r="BSL10"/>
      <c r="BSM10"/>
      <c r="BSN10"/>
      <c r="BSO10"/>
      <c r="BSP10"/>
      <c r="BSQ10"/>
      <c r="BSR10"/>
      <c r="BSS10"/>
      <c r="BST10"/>
      <c r="BSU10"/>
      <c r="BSV10"/>
      <c r="BSW10"/>
      <c r="BSX10"/>
      <c r="BSY10"/>
      <c r="BSZ10"/>
      <c r="BTA10"/>
      <c r="BTB10"/>
      <c r="BTC10"/>
      <c r="BTD10"/>
      <c r="BTE10"/>
      <c r="BTF10"/>
      <c r="BTG10"/>
      <c r="BTH10"/>
      <c r="BTI10"/>
      <c r="BTJ10"/>
      <c r="BTK10"/>
      <c r="BTL10"/>
      <c r="BTM10"/>
      <c r="BTN10"/>
      <c r="BTO10"/>
      <c r="BTP10"/>
      <c r="BTQ10"/>
      <c r="BTR10"/>
      <c r="BTS10"/>
      <c r="BTT10"/>
      <c r="BTU10"/>
      <c r="BTV10"/>
      <c r="BTW10"/>
      <c r="BTX10"/>
      <c r="BTY10"/>
      <c r="BTZ10"/>
      <c r="BUA10"/>
      <c r="BUB10"/>
      <c r="BUC10"/>
      <c r="BUD10"/>
      <c r="BUE10"/>
      <c r="BUF10"/>
      <c r="BUG10"/>
      <c r="BUH10"/>
      <c r="BUI10"/>
      <c r="BUJ10"/>
      <c r="BUK10"/>
      <c r="BUL10"/>
      <c r="BUM10"/>
      <c r="BUN10"/>
      <c r="BUO10"/>
      <c r="BUP10"/>
      <c r="BUQ10"/>
      <c r="BUR10"/>
      <c r="BUS10"/>
      <c r="BUT10"/>
      <c r="BUU10"/>
      <c r="BUV10"/>
      <c r="BUW10"/>
      <c r="BUX10"/>
      <c r="BUY10"/>
      <c r="BUZ10"/>
      <c r="BVA10"/>
      <c r="BVB10"/>
      <c r="BVC10"/>
      <c r="BVD10"/>
      <c r="BVE10"/>
      <c r="BVF10"/>
      <c r="BVG10"/>
      <c r="BVH10"/>
      <c r="BVI10"/>
      <c r="BVJ10"/>
      <c r="BVK10"/>
      <c r="BVL10"/>
      <c r="BVM10"/>
      <c r="BVN10"/>
      <c r="BVO10"/>
      <c r="BVP10"/>
      <c r="BVQ10"/>
      <c r="BVR10"/>
      <c r="BVS10"/>
      <c r="BVT10"/>
      <c r="BVU10"/>
      <c r="BVV10"/>
      <c r="BVW10"/>
      <c r="BVX10"/>
      <c r="BVY10"/>
      <c r="BVZ10"/>
      <c r="BWA10"/>
      <c r="BWB10"/>
      <c r="BWC10"/>
      <c r="BWD10"/>
      <c r="BWE10"/>
      <c r="BWF10"/>
      <c r="BWG10"/>
      <c r="BWH10"/>
      <c r="BWI10"/>
      <c r="BWJ10"/>
      <c r="BWK10"/>
      <c r="BWL10"/>
      <c r="BWM10"/>
      <c r="BWN10"/>
      <c r="BWO10"/>
      <c r="BWP10"/>
      <c r="BWQ10"/>
      <c r="BWR10"/>
      <c r="BWS10"/>
      <c r="BWT10"/>
      <c r="BWU10"/>
      <c r="BWV10"/>
      <c r="BWW10"/>
      <c r="BWX10"/>
      <c r="BWY10"/>
      <c r="BWZ10"/>
      <c r="BXA10"/>
      <c r="BXB10"/>
      <c r="BXC10"/>
      <c r="BXD10"/>
      <c r="BXE10"/>
      <c r="BXF10"/>
      <c r="BXG10"/>
      <c r="BXH10"/>
      <c r="BXI10"/>
      <c r="BXJ10"/>
      <c r="BXK10"/>
      <c r="BXL10"/>
      <c r="BXM10"/>
      <c r="BXN10"/>
      <c r="BXO10"/>
      <c r="BXP10"/>
      <c r="BXQ10"/>
      <c r="BXR10"/>
      <c r="BXS10"/>
      <c r="BXT10"/>
      <c r="BXU10"/>
      <c r="BXV10"/>
      <c r="BXW10"/>
      <c r="BXX10"/>
      <c r="BXY10"/>
      <c r="BXZ10"/>
      <c r="BYA10"/>
      <c r="BYB10"/>
      <c r="BYC10"/>
      <c r="BYD10"/>
      <c r="BYE10"/>
      <c r="BYF10"/>
      <c r="BYG10"/>
      <c r="BYH10"/>
      <c r="BYI10"/>
      <c r="BYJ10"/>
      <c r="BYK10"/>
      <c r="BYL10"/>
      <c r="BYM10"/>
      <c r="BYN10"/>
      <c r="BYO10"/>
      <c r="BYP10"/>
      <c r="BYQ10"/>
      <c r="BYR10"/>
      <c r="BYS10"/>
      <c r="BYT10"/>
      <c r="BYU10"/>
      <c r="BYV10"/>
      <c r="BYW10"/>
      <c r="BYX10"/>
      <c r="BYY10"/>
      <c r="BYZ10"/>
      <c r="BZA10"/>
      <c r="BZB10"/>
      <c r="BZC10"/>
      <c r="BZD10"/>
      <c r="BZE10"/>
      <c r="BZF10"/>
      <c r="BZG10"/>
      <c r="BZH10"/>
      <c r="BZI10"/>
      <c r="BZJ10"/>
      <c r="BZK10"/>
      <c r="BZL10"/>
      <c r="BZM10"/>
      <c r="BZN10"/>
      <c r="BZO10"/>
      <c r="BZP10"/>
      <c r="BZQ10"/>
      <c r="BZR10"/>
      <c r="BZS10"/>
      <c r="BZT10"/>
      <c r="BZU10"/>
      <c r="BZV10"/>
      <c r="BZW10"/>
      <c r="BZX10"/>
      <c r="BZY10"/>
      <c r="BZZ10"/>
      <c r="CAA10"/>
      <c r="CAB10"/>
      <c r="CAC10"/>
      <c r="CAD10"/>
      <c r="CAE10"/>
      <c r="CAF10"/>
      <c r="CAG10"/>
      <c r="CAH10"/>
      <c r="CAI10"/>
      <c r="CAJ10"/>
      <c r="CAK10"/>
      <c r="CAL10"/>
      <c r="CAM10"/>
      <c r="CAN10"/>
      <c r="CAO10"/>
      <c r="CAP10"/>
      <c r="CAQ10"/>
      <c r="CAR10"/>
      <c r="CAS10"/>
      <c r="CAT10"/>
      <c r="CAU10"/>
      <c r="CAV10"/>
      <c r="CAW10"/>
      <c r="CAX10"/>
      <c r="CAY10"/>
      <c r="CAZ10"/>
      <c r="CBA10"/>
      <c r="CBB10"/>
      <c r="CBC10"/>
      <c r="CBD10"/>
      <c r="CBE10"/>
      <c r="CBF10"/>
      <c r="CBG10"/>
      <c r="CBH10"/>
      <c r="CBI10"/>
      <c r="CBJ10"/>
      <c r="CBK10"/>
      <c r="CBL10"/>
      <c r="CBM10"/>
      <c r="CBN10"/>
      <c r="CBO10"/>
      <c r="CBP10"/>
      <c r="CBQ10"/>
      <c r="CBR10"/>
      <c r="CBS10"/>
      <c r="CBT10"/>
      <c r="CBU10"/>
      <c r="CBV10"/>
      <c r="CBW10"/>
      <c r="CBX10"/>
      <c r="CBY10"/>
      <c r="CBZ10"/>
      <c r="CCA10"/>
      <c r="CCB10"/>
      <c r="CCC10"/>
      <c r="CCD10"/>
      <c r="CCE10"/>
      <c r="CCF10"/>
      <c r="CCG10"/>
      <c r="CCH10"/>
      <c r="CCI10"/>
      <c r="CCJ10"/>
      <c r="CCK10"/>
      <c r="CCL10"/>
      <c r="CCM10"/>
      <c r="CCN10"/>
      <c r="CCO10"/>
      <c r="CCP10"/>
      <c r="CCQ10"/>
      <c r="CCR10"/>
      <c r="CCS10"/>
      <c r="CCT10"/>
      <c r="CCU10"/>
      <c r="CCV10"/>
      <c r="CCW10"/>
      <c r="CCX10"/>
      <c r="CCY10"/>
      <c r="CCZ10"/>
      <c r="CDA10"/>
      <c r="CDB10"/>
      <c r="CDC10"/>
      <c r="CDD10"/>
      <c r="CDE10"/>
      <c r="CDF10"/>
      <c r="CDG10"/>
      <c r="CDH10"/>
      <c r="CDI10"/>
      <c r="CDJ10"/>
      <c r="CDK10"/>
      <c r="CDL10"/>
      <c r="CDM10"/>
      <c r="CDN10"/>
      <c r="CDO10"/>
      <c r="CDP10"/>
      <c r="CDQ10"/>
      <c r="CDR10"/>
      <c r="CDS10"/>
      <c r="CDT10"/>
      <c r="CDU10"/>
      <c r="CDV10"/>
      <c r="CDW10"/>
      <c r="CDX10"/>
      <c r="CDY10"/>
      <c r="CDZ10"/>
      <c r="CEA10"/>
      <c r="CEB10"/>
      <c r="CEC10"/>
      <c r="CED10"/>
      <c r="CEE10"/>
      <c r="CEF10"/>
      <c r="CEG10"/>
      <c r="CEH10"/>
      <c r="CEI10"/>
      <c r="CEJ10"/>
      <c r="CEK10"/>
      <c r="CEL10"/>
      <c r="CEM10"/>
      <c r="CEN10"/>
      <c r="CEO10"/>
      <c r="CEP10"/>
      <c r="CEQ10"/>
      <c r="CER10"/>
      <c r="CES10"/>
      <c r="CET10"/>
      <c r="CEU10"/>
      <c r="CEV10"/>
      <c r="CEW10"/>
      <c r="CEX10"/>
      <c r="CEY10"/>
      <c r="CEZ10"/>
      <c r="CFA10"/>
      <c r="CFB10"/>
      <c r="CFC10"/>
      <c r="CFD10"/>
      <c r="CFE10"/>
      <c r="CFF10"/>
      <c r="CFG10"/>
      <c r="CFH10"/>
      <c r="CFI10"/>
      <c r="CFJ10"/>
      <c r="CFK10"/>
      <c r="CFL10"/>
      <c r="CFM10"/>
      <c r="CFN10"/>
      <c r="CFO10"/>
      <c r="CFP10"/>
      <c r="CFQ10"/>
      <c r="CFR10"/>
      <c r="CFS10"/>
      <c r="CFT10"/>
      <c r="CFU10"/>
      <c r="CFV10"/>
      <c r="CFW10"/>
      <c r="CFX10"/>
      <c r="CFY10"/>
      <c r="CFZ10"/>
      <c r="CGA10"/>
      <c r="CGB10"/>
      <c r="CGC10"/>
      <c r="CGD10"/>
      <c r="CGE10"/>
      <c r="CGF10"/>
      <c r="CGG10"/>
      <c r="CGH10"/>
      <c r="CGI10"/>
      <c r="CGJ10"/>
      <c r="CGK10"/>
      <c r="CGL10"/>
      <c r="CGM10"/>
      <c r="CGN10"/>
      <c r="CGO10"/>
      <c r="CGP10"/>
      <c r="CGQ10"/>
      <c r="CGR10"/>
      <c r="CGS10"/>
      <c r="CGT10"/>
      <c r="CGU10"/>
      <c r="CGV10"/>
      <c r="CGW10"/>
      <c r="CGX10"/>
      <c r="CGY10"/>
      <c r="CGZ10"/>
      <c r="CHA10"/>
      <c r="CHB10"/>
      <c r="CHC10"/>
      <c r="CHD10"/>
      <c r="CHE10"/>
      <c r="CHF10"/>
      <c r="CHG10"/>
      <c r="CHH10"/>
      <c r="CHI10"/>
      <c r="CHJ10"/>
      <c r="CHK10"/>
      <c r="CHL10"/>
      <c r="CHM10"/>
      <c r="CHN10"/>
      <c r="CHO10"/>
      <c r="CHP10"/>
      <c r="CHQ10"/>
      <c r="CHR10"/>
      <c r="CHS10"/>
      <c r="CHT10"/>
      <c r="CHU10"/>
      <c r="CHV10"/>
      <c r="CHW10"/>
      <c r="CHX10"/>
      <c r="CHY10"/>
      <c r="CHZ10"/>
      <c r="CIA10"/>
      <c r="CIB10"/>
      <c r="CIC10"/>
      <c r="CID10"/>
      <c r="CIE10"/>
      <c r="CIF10"/>
      <c r="CIG10"/>
      <c r="CIH10"/>
      <c r="CII10"/>
      <c r="CIJ10"/>
      <c r="CIK10"/>
      <c r="CIL10"/>
      <c r="CIM10"/>
      <c r="CIN10"/>
      <c r="CIO10"/>
      <c r="CIP10"/>
      <c r="CIQ10"/>
      <c r="CIR10"/>
      <c r="CIS10"/>
      <c r="CIT10"/>
      <c r="CIU10"/>
      <c r="CIV10"/>
      <c r="CIW10"/>
      <c r="CIX10"/>
      <c r="CIY10"/>
      <c r="CIZ10"/>
      <c r="CJA10"/>
      <c r="CJB10"/>
      <c r="CJC10"/>
      <c r="CJD10"/>
      <c r="CJE10"/>
      <c r="CJF10"/>
      <c r="CJG10"/>
      <c r="CJH10"/>
      <c r="CJI10"/>
      <c r="CJJ10"/>
      <c r="CJK10"/>
      <c r="CJL10"/>
      <c r="CJM10"/>
      <c r="CJN10"/>
      <c r="CJO10"/>
      <c r="CJP10"/>
      <c r="CJQ10"/>
      <c r="CJR10"/>
      <c r="CJS10"/>
      <c r="CJT10"/>
      <c r="CJU10"/>
      <c r="CJV10"/>
      <c r="CJW10"/>
      <c r="CJX10"/>
      <c r="CJY10"/>
      <c r="CJZ10"/>
      <c r="CKA10"/>
      <c r="CKB10"/>
      <c r="CKC10"/>
      <c r="CKD10"/>
      <c r="CKE10"/>
      <c r="CKF10"/>
      <c r="CKG10"/>
      <c r="CKH10"/>
      <c r="CKI10"/>
      <c r="CKJ10"/>
      <c r="CKK10"/>
      <c r="CKL10"/>
      <c r="CKM10"/>
      <c r="CKN10"/>
      <c r="CKO10"/>
      <c r="CKP10"/>
      <c r="CKQ10"/>
      <c r="CKR10"/>
      <c r="CKS10"/>
      <c r="CKT10"/>
      <c r="CKU10"/>
      <c r="CKV10"/>
      <c r="CKW10"/>
      <c r="CKX10"/>
      <c r="CKY10"/>
      <c r="CKZ10"/>
      <c r="CLA10"/>
      <c r="CLB10"/>
      <c r="CLC10"/>
      <c r="CLD10"/>
      <c r="CLE10"/>
      <c r="CLF10"/>
      <c r="CLG10"/>
      <c r="CLH10"/>
      <c r="CLI10"/>
      <c r="CLJ10"/>
      <c r="CLK10"/>
      <c r="CLL10"/>
      <c r="CLM10"/>
      <c r="CLN10"/>
      <c r="CLO10"/>
      <c r="CLP10"/>
      <c r="CLQ10"/>
      <c r="CLR10"/>
      <c r="CLS10"/>
      <c r="CLT10"/>
      <c r="CLU10"/>
      <c r="CLV10"/>
      <c r="CLW10"/>
      <c r="CLX10"/>
      <c r="CLY10"/>
      <c r="CLZ10"/>
      <c r="CMA10"/>
      <c r="CMB10"/>
      <c r="CMC10"/>
      <c r="CMD10"/>
      <c r="CME10"/>
      <c r="CMF10"/>
      <c r="CMG10"/>
      <c r="CMH10"/>
      <c r="CMI10"/>
      <c r="CMJ10"/>
      <c r="CMK10"/>
      <c r="CML10"/>
      <c r="CMM10"/>
      <c r="CMN10"/>
      <c r="CMO10"/>
      <c r="CMP10"/>
      <c r="CMQ10"/>
      <c r="CMR10"/>
      <c r="CMS10"/>
      <c r="CMT10"/>
      <c r="CMU10"/>
      <c r="CMV10"/>
      <c r="CMW10"/>
      <c r="CMX10"/>
      <c r="CMY10"/>
      <c r="CMZ10"/>
      <c r="CNA10"/>
      <c r="CNB10"/>
      <c r="CNC10"/>
      <c r="CND10"/>
      <c r="CNE10"/>
      <c r="CNF10"/>
      <c r="CNG10"/>
      <c r="CNH10"/>
      <c r="CNI10"/>
      <c r="CNJ10"/>
      <c r="CNK10"/>
      <c r="CNL10"/>
      <c r="CNM10"/>
      <c r="CNN10"/>
      <c r="CNO10"/>
      <c r="CNP10"/>
      <c r="CNQ10"/>
      <c r="CNR10"/>
      <c r="CNS10"/>
      <c r="CNT10"/>
      <c r="CNU10"/>
      <c r="CNV10"/>
      <c r="CNW10"/>
      <c r="CNX10"/>
      <c r="CNY10"/>
      <c r="CNZ10"/>
      <c r="COA10"/>
      <c r="COB10"/>
      <c r="COC10"/>
      <c r="COD10"/>
      <c r="COE10"/>
      <c r="COF10"/>
      <c r="COG10"/>
      <c r="COH10"/>
      <c r="COI10"/>
      <c r="COJ10"/>
      <c r="COK10"/>
      <c r="COL10"/>
      <c r="COM10"/>
      <c r="CON10"/>
      <c r="COO10"/>
      <c r="COP10"/>
      <c r="COQ10"/>
      <c r="COR10"/>
      <c r="COS10"/>
      <c r="COT10"/>
      <c r="COU10"/>
      <c r="COV10"/>
      <c r="COW10"/>
      <c r="COX10"/>
      <c r="COY10"/>
      <c r="COZ10"/>
      <c r="CPA10"/>
      <c r="CPB10"/>
      <c r="CPC10"/>
      <c r="CPD10"/>
      <c r="CPE10"/>
      <c r="CPF10"/>
      <c r="CPG10"/>
      <c r="CPH10"/>
      <c r="CPI10"/>
      <c r="CPJ10"/>
      <c r="CPK10"/>
      <c r="CPL10"/>
      <c r="CPM10"/>
      <c r="CPN10"/>
      <c r="CPO10"/>
      <c r="CPP10"/>
      <c r="CPQ10"/>
      <c r="CPR10"/>
      <c r="CPS10"/>
      <c r="CPT10"/>
      <c r="CPU10"/>
      <c r="CPV10"/>
      <c r="CPW10"/>
      <c r="CPX10"/>
      <c r="CPY10"/>
      <c r="CPZ10"/>
      <c r="CQA10"/>
      <c r="CQB10"/>
      <c r="CQC10"/>
      <c r="CQD10"/>
      <c r="CQE10"/>
      <c r="CQF10"/>
      <c r="CQG10"/>
      <c r="CQH10"/>
      <c r="CQI10"/>
      <c r="CQJ10"/>
      <c r="CQK10"/>
      <c r="CQL10"/>
      <c r="CQM10"/>
      <c r="CQN10"/>
      <c r="CQO10"/>
      <c r="CQP10"/>
      <c r="CQQ10"/>
      <c r="CQR10"/>
      <c r="CQS10"/>
      <c r="CQT10"/>
      <c r="CQU10"/>
      <c r="CQV10"/>
      <c r="CQW10"/>
      <c r="CQX10"/>
      <c r="CQY10"/>
      <c r="CQZ10"/>
      <c r="CRA10"/>
      <c r="CRB10"/>
      <c r="CRC10"/>
      <c r="CRD10"/>
      <c r="CRE10"/>
      <c r="CRF10"/>
      <c r="CRG10"/>
      <c r="CRH10"/>
      <c r="CRI10"/>
      <c r="CRJ10"/>
      <c r="CRK10"/>
      <c r="CRL10"/>
      <c r="CRM10"/>
      <c r="CRN10"/>
      <c r="CRO10"/>
      <c r="CRP10"/>
      <c r="CRQ10"/>
      <c r="CRR10"/>
      <c r="CRS10"/>
      <c r="CRT10"/>
      <c r="CRU10"/>
      <c r="CRV10"/>
      <c r="CRW10"/>
      <c r="CRX10"/>
      <c r="CRY10"/>
      <c r="CRZ10"/>
      <c r="CSA10"/>
      <c r="CSB10"/>
      <c r="CSC10"/>
      <c r="CSD10"/>
      <c r="CSE10"/>
      <c r="CSF10"/>
      <c r="CSG10"/>
      <c r="CSH10"/>
      <c r="CSI10"/>
      <c r="CSJ10"/>
      <c r="CSK10"/>
      <c r="CSL10"/>
      <c r="CSM10"/>
      <c r="CSN10"/>
      <c r="CSO10"/>
      <c r="CSP10"/>
      <c r="CSQ10"/>
      <c r="CSR10"/>
      <c r="CSS10"/>
      <c r="CST10"/>
      <c r="CSU10"/>
      <c r="CSV10"/>
      <c r="CSW10"/>
      <c r="CSX10"/>
      <c r="CSY10"/>
      <c r="CSZ10"/>
      <c r="CTA10"/>
      <c r="CTB10"/>
      <c r="CTC10"/>
      <c r="CTD10"/>
      <c r="CTE10"/>
      <c r="CTF10"/>
      <c r="CTG10"/>
      <c r="CTH10"/>
      <c r="CTI10"/>
      <c r="CTJ10"/>
      <c r="CTK10"/>
      <c r="CTL10"/>
      <c r="CTM10"/>
      <c r="CTN10"/>
      <c r="CTO10"/>
      <c r="CTP10"/>
      <c r="CTQ10"/>
      <c r="CTR10"/>
      <c r="CTS10"/>
      <c r="CTT10"/>
      <c r="CTU10"/>
      <c r="CTV10"/>
      <c r="CTW10"/>
      <c r="CTX10"/>
      <c r="CTY10"/>
      <c r="CTZ10"/>
      <c r="CUA10"/>
      <c r="CUB10"/>
      <c r="CUC10"/>
      <c r="CUD10"/>
      <c r="CUE10"/>
      <c r="CUF10"/>
      <c r="CUG10"/>
      <c r="CUH10"/>
      <c r="CUI10"/>
      <c r="CUJ10"/>
      <c r="CUK10"/>
      <c r="CUL10"/>
      <c r="CUM10"/>
      <c r="CUN10"/>
      <c r="CUO10"/>
      <c r="CUP10"/>
      <c r="CUQ10"/>
      <c r="CUR10"/>
      <c r="CUS10"/>
      <c r="CUT10"/>
      <c r="CUU10"/>
      <c r="CUV10"/>
      <c r="CUW10"/>
      <c r="CUX10"/>
      <c r="CUY10"/>
      <c r="CUZ10"/>
      <c r="CVA10"/>
      <c r="CVB10"/>
      <c r="CVC10"/>
      <c r="CVD10"/>
      <c r="CVE10"/>
      <c r="CVF10"/>
      <c r="CVG10"/>
      <c r="CVH10"/>
      <c r="CVI10"/>
      <c r="CVJ10"/>
      <c r="CVK10"/>
      <c r="CVL10"/>
      <c r="CVM10"/>
      <c r="CVN10"/>
      <c r="CVO10"/>
      <c r="CVP10"/>
      <c r="CVQ10"/>
      <c r="CVR10"/>
      <c r="CVS10"/>
      <c r="CVT10"/>
      <c r="CVU10"/>
      <c r="CVV10"/>
      <c r="CVW10"/>
      <c r="CVX10"/>
      <c r="CVY10"/>
      <c r="CVZ10"/>
      <c r="CWA10"/>
      <c r="CWB10"/>
      <c r="CWC10"/>
      <c r="CWD10"/>
      <c r="CWE10"/>
      <c r="CWF10"/>
      <c r="CWG10"/>
      <c r="CWH10"/>
      <c r="CWI10"/>
      <c r="CWJ10"/>
      <c r="CWK10"/>
      <c r="CWL10"/>
      <c r="CWM10"/>
      <c r="CWN10"/>
      <c r="CWO10"/>
      <c r="CWP10"/>
      <c r="CWQ10"/>
      <c r="CWR10"/>
      <c r="CWS10"/>
      <c r="CWT10"/>
      <c r="CWU10"/>
      <c r="CWV10"/>
      <c r="CWW10"/>
      <c r="CWX10"/>
      <c r="CWY10"/>
      <c r="CWZ10"/>
      <c r="CXA10"/>
      <c r="CXB10"/>
      <c r="CXC10"/>
      <c r="CXD10"/>
      <c r="CXE10"/>
      <c r="CXF10"/>
      <c r="CXG10"/>
      <c r="CXH10"/>
      <c r="CXI10"/>
      <c r="CXJ10"/>
      <c r="CXK10"/>
      <c r="CXL10"/>
      <c r="CXM10"/>
      <c r="CXN10"/>
      <c r="CXO10"/>
      <c r="CXP10"/>
      <c r="CXQ10"/>
      <c r="CXR10"/>
      <c r="CXS10"/>
      <c r="CXT10"/>
      <c r="CXU10"/>
      <c r="CXV10"/>
      <c r="CXW10"/>
      <c r="CXX10"/>
      <c r="CXY10"/>
      <c r="CXZ10"/>
      <c r="CYA10"/>
      <c r="CYB10"/>
      <c r="CYC10"/>
      <c r="CYD10"/>
      <c r="CYE10"/>
      <c r="CYF10"/>
      <c r="CYG10"/>
      <c r="CYH10"/>
      <c r="CYI10"/>
      <c r="CYJ10"/>
      <c r="CYK10"/>
      <c r="CYL10"/>
      <c r="CYM10"/>
      <c r="CYN10"/>
      <c r="CYO10"/>
      <c r="CYP10"/>
      <c r="CYQ10"/>
      <c r="CYR10"/>
      <c r="CYS10"/>
      <c r="CYT10"/>
      <c r="CYU10"/>
      <c r="CYV10"/>
      <c r="CYW10"/>
      <c r="CYX10"/>
      <c r="CYY10"/>
      <c r="CYZ10"/>
      <c r="CZA10"/>
      <c r="CZB10"/>
      <c r="CZC10"/>
      <c r="CZD10"/>
      <c r="CZE10"/>
      <c r="CZF10"/>
      <c r="CZG10"/>
      <c r="CZH10"/>
      <c r="CZI10"/>
      <c r="CZJ10"/>
      <c r="CZK10"/>
      <c r="CZL10"/>
      <c r="CZM10"/>
      <c r="CZN10"/>
      <c r="CZO10"/>
      <c r="CZP10"/>
      <c r="CZQ10"/>
      <c r="CZR10"/>
      <c r="CZS10"/>
      <c r="CZT10"/>
      <c r="CZU10"/>
      <c r="CZV10"/>
      <c r="CZW10"/>
      <c r="CZX10"/>
      <c r="CZY10"/>
      <c r="CZZ10"/>
      <c r="DAA10"/>
      <c r="DAB10"/>
      <c r="DAC10"/>
      <c r="DAD10"/>
      <c r="DAE10"/>
      <c r="DAF10"/>
      <c r="DAG10"/>
      <c r="DAH10"/>
      <c r="DAI10"/>
      <c r="DAJ10"/>
      <c r="DAK10"/>
      <c r="DAL10"/>
      <c r="DAM10"/>
      <c r="DAN10"/>
      <c r="DAO10"/>
      <c r="DAP10"/>
      <c r="DAQ10"/>
      <c r="DAR10"/>
      <c r="DAS10"/>
      <c r="DAT10"/>
      <c r="DAU10"/>
      <c r="DAV10"/>
      <c r="DAW10"/>
      <c r="DAX10"/>
      <c r="DAY10"/>
      <c r="DAZ10"/>
      <c r="DBA10"/>
      <c r="DBB10"/>
      <c r="DBC10"/>
      <c r="DBD10"/>
      <c r="DBE10"/>
      <c r="DBF10"/>
      <c r="DBG10"/>
      <c r="DBH10"/>
      <c r="DBI10"/>
      <c r="DBJ10"/>
      <c r="DBK10"/>
      <c r="DBL10"/>
      <c r="DBM10"/>
      <c r="DBN10"/>
      <c r="DBO10"/>
      <c r="DBP10"/>
      <c r="DBQ10"/>
      <c r="DBR10"/>
      <c r="DBS10"/>
      <c r="DBT10"/>
      <c r="DBU10"/>
      <c r="DBV10"/>
      <c r="DBW10"/>
      <c r="DBX10"/>
      <c r="DBY10"/>
      <c r="DBZ10"/>
      <c r="DCA10"/>
      <c r="DCB10"/>
      <c r="DCC10"/>
      <c r="DCD10"/>
      <c r="DCE10"/>
      <c r="DCF10"/>
      <c r="DCG10"/>
      <c r="DCH10"/>
      <c r="DCI10"/>
      <c r="DCJ10"/>
      <c r="DCK10"/>
      <c r="DCL10"/>
      <c r="DCM10"/>
      <c r="DCN10"/>
      <c r="DCO10"/>
      <c r="DCP10"/>
      <c r="DCQ10"/>
      <c r="DCR10"/>
      <c r="DCS10"/>
      <c r="DCT10"/>
      <c r="DCU10"/>
      <c r="DCV10"/>
      <c r="DCW10"/>
      <c r="DCX10"/>
      <c r="DCY10"/>
      <c r="DCZ10"/>
      <c r="DDA10"/>
      <c r="DDB10"/>
      <c r="DDC10"/>
      <c r="DDD10"/>
      <c r="DDE10"/>
      <c r="DDF10"/>
      <c r="DDG10"/>
      <c r="DDH10"/>
      <c r="DDI10"/>
      <c r="DDJ10"/>
      <c r="DDK10"/>
      <c r="DDL10"/>
      <c r="DDM10"/>
      <c r="DDN10"/>
      <c r="DDO10"/>
      <c r="DDP10"/>
      <c r="DDQ10"/>
      <c r="DDR10"/>
      <c r="DDS10"/>
      <c r="DDT10"/>
      <c r="DDU10"/>
      <c r="DDV10"/>
      <c r="DDW10"/>
      <c r="DDX10"/>
      <c r="DDY10"/>
      <c r="DDZ10"/>
      <c r="DEA10"/>
      <c r="DEB10"/>
      <c r="DEC10"/>
      <c r="DED10"/>
      <c r="DEE10"/>
      <c r="DEF10"/>
      <c r="DEG10"/>
      <c r="DEH10"/>
      <c r="DEI10"/>
      <c r="DEJ10"/>
      <c r="DEK10"/>
      <c r="DEL10"/>
      <c r="DEM10"/>
      <c r="DEN10"/>
      <c r="DEO10"/>
      <c r="DEP10"/>
      <c r="DEQ10"/>
      <c r="DER10"/>
      <c r="DES10"/>
      <c r="DET10"/>
      <c r="DEU10"/>
      <c r="DEV10"/>
      <c r="DEW10"/>
      <c r="DEX10"/>
      <c r="DEY10"/>
      <c r="DEZ10"/>
      <c r="DFA10"/>
      <c r="DFB10"/>
      <c r="DFC10"/>
      <c r="DFD10"/>
      <c r="DFE10"/>
      <c r="DFF10"/>
      <c r="DFG10"/>
      <c r="DFH10"/>
      <c r="DFI10"/>
      <c r="DFJ10"/>
      <c r="DFK10"/>
      <c r="DFL10"/>
      <c r="DFM10"/>
      <c r="DFN10"/>
      <c r="DFO10"/>
      <c r="DFP10"/>
      <c r="DFQ10"/>
      <c r="DFR10"/>
      <c r="DFS10"/>
      <c r="DFT10"/>
      <c r="DFU10"/>
      <c r="DFV10"/>
      <c r="DFW10"/>
      <c r="DFX10"/>
      <c r="DFY10"/>
      <c r="DFZ10"/>
      <c r="DGA10"/>
      <c r="DGB10"/>
      <c r="DGC10"/>
      <c r="DGD10"/>
      <c r="DGE10"/>
      <c r="DGF10"/>
      <c r="DGG10"/>
      <c r="DGH10"/>
      <c r="DGI10"/>
      <c r="DGJ10"/>
      <c r="DGK10"/>
      <c r="DGL10"/>
      <c r="DGM10"/>
      <c r="DGN10"/>
      <c r="DGO10"/>
      <c r="DGP10"/>
      <c r="DGQ10"/>
      <c r="DGR10"/>
      <c r="DGS10"/>
      <c r="DGT10"/>
      <c r="DGU10"/>
      <c r="DGV10"/>
      <c r="DGW10"/>
      <c r="DGX10"/>
      <c r="DGY10"/>
      <c r="DGZ10"/>
      <c r="DHA10"/>
      <c r="DHB10"/>
      <c r="DHC10"/>
      <c r="DHD10"/>
      <c r="DHE10"/>
      <c r="DHF10"/>
      <c r="DHG10"/>
      <c r="DHH10"/>
      <c r="DHI10"/>
      <c r="DHJ10"/>
      <c r="DHK10"/>
      <c r="DHL10"/>
      <c r="DHM10"/>
      <c r="DHN10"/>
      <c r="DHO10"/>
      <c r="DHP10"/>
      <c r="DHQ10"/>
      <c r="DHR10"/>
      <c r="DHS10"/>
      <c r="DHT10"/>
      <c r="DHU10"/>
      <c r="DHV10"/>
      <c r="DHW10"/>
      <c r="DHX10"/>
      <c r="DHY10"/>
      <c r="DHZ10"/>
      <c r="DIA10"/>
      <c r="DIB10"/>
      <c r="DIC10"/>
      <c r="DID10"/>
      <c r="DIE10"/>
      <c r="DIF10"/>
      <c r="DIG10"/>
      <c r="DIH10"/>
      <c r="DII10"/>
      <c r="DIJ10"/>
      <c r="DIK10"/>
      <c r="DIL10"/>
      <c r="DIM10"/>
      <c r="DIN10"/>
      <c r="DIO10"/>
      <c r="DIP10"/>
      <c r="DIQ10"/>
      <c r="DIR10"/>
      <c r="DIS10"/>
      <c r="DIT10"/>
      <c r="DIU10"/>
      <c r="DIV10"/>
      <c r="DIW10"/>
      <c r="DIX10"/>
      <c r="DIY10"/>
      <c r="DIZ10"/>
      <c r="DJA10"/>
      <c r="DJB10"/>
      <c r="DJC10"/>
      <c r="DJD10"/>
      <c r="DJE10"/>
      <c r="DJF10"/>
      <c r="DJG10"/>
      <c r="DJH10"/>
      <c r="DJI10"/>
      <c r="DJJ10"/>
      <c r="DJK10"/>
      <c r="DJL10"/>
      <c r="DJM10"/>
      <c r="DJN10"/>
      <c r="DJO10"/>
      <c r="DJP10"/>
      <c r="DJQ10"/>
      <c r="DJR10"/>
      <c r="DJS10"/>
      <c r="DJT10"/>
      <c r="DJU10"/>
      <c r="DJV10"/>
      <c r="DJW10"/>
      <c r="DJX10"/>
      <c r="DJY10"/>
      <c r="DJZ10"/>
      <c r="DKA10"/>
      <c r="DKB10"/>
      <c r="DKC10"/>
      <c r="DKD10"/>
      <c r="DKE10"/>
      <c r="DKF10"/>
      <c r="DKG10"/>
      <c r="DKH10"/>
      <c r="DKI10"/>
      <c r="DKJ10"/>
      <c r="DKK10"/>
      <c r="DKL10"/>
      <c r="DKM10"/>
      <c r="DKN10"/>
      <c r="DKO10"/>
      <c r="DKP10"/>
      <c r="DKQ10"/>
      <c r="DKR10"/>
      <c r="DKS10"/>
      <c r="DKT10"/>
      <c r="DKU10"/>
      <c r="DKV10"/>
      <c r="DKW10"/>
      <c r="DKX10"/>
      <c r="DKY10"/>
      <c r="DKZ10"/>
      <c r="DLA10"/>
      <c r="DLB10"/>
      <c r="DLC10"/>
      <c r="DLD10"/>
      <c r="DLE10"/>
      <c r="DLF10"/>
      <c r="DLG10"/>
      <c r="DLH10"/>
      <c r="DLI10"/>
      <c r="DLJ10"/>
      <c r="DLK10"/>
      <c r="DLL10"/>
      <c r="DLM10"/>
      <c r="DLN10"/>
      <c r="DLO10"/>
      <c r="DLP10"/>
      <c r="DLQ10"/>
      <c r="DLR10"/>
      <c r="DLS10"/>
      <c r="DLT10"/>
      <c r="DLU10"/>
      <c r="DLV10"/>
      <c r="DLW10"/>
      <c r="DLX10"/>
      <c r="DLY10"/>
      <c r="DLZ10"/>
      <c r="DMA10"/>
      <c r="DMB10"/>
      <c r="DMC10"/>
      <c r="DMD10"/>
      <c r="DME10"/>
      <c r="DMF10"/>
      <c r="DMG10"/>
      <c r="DMH10"/>
      <c r="DMI10"/>
      <c r="DMJ10"/>
      <c r="DMK10"/>
      <c r="DML10"/>
      <c r="DMM10"/>
      <c r="DMN10"/>
      <c r="DMO10"/>
      <c r="DMP10"/>
      <c r="DMQ10"/>
      <c r="DMR10"/>
      <c r="DMS10"/>
      <c r="DMT10"/>
      <c r="DMU10"/>
      <c r="DMV10"/>
      <c r="DMW10"/>
      <c r="DMX10"/>
      <c r="DMY10"/>
      <c r="DMZ10"/>
      <c r="DNA10"/>
      <c r="DNB10"/>
      <c r="DNC10"/>
      <c r="DND10"/>
      <c r="DNE10"/>
      <c r="DNF10"/>
      <c r="DNG10"/>
      <c r="DNH10"/>
      <c r="DNI10"/>
      <c r="DNJ10"/>
      <c r="DNK10"/>
      <c r="DNL10"/>
      <c r="DNM10"/>
      <c r="DNN10"/>
      <c r="DNO10"/>
      <c r="DNP10"/>
      <c r="DNQ10"/>
      <c r="DNR10"/>
      <c r="DNS10"/>
      <c r="DNT10"/>
      <c r="DNU10"/>
      <c r="DNV10"/>
      <c r="DNW10"/>
      <c r="DNX10"/>
      <c r="DNY10"/>
      <c r="DNZ10"/>
      <c r="DOA10"/>
      <c r="DOB10"/>
      <c r="DOC10"/>
      <c r="DOD10"/>
      <c r="DOE10"/>
      <c r="DOF10"/>
      <c r="DOG10"/>
      <c r="DOH10"/>
      <c r="DOI10"/>
      <c r="DOJ10"/>
      <c r="DOK10"/>
      <c r="DOL10"/>
      <c r="DOM10"/>
      <c r="DON10"/>
      <c r="DOO10"/>
      <c r="DOP10"/>
      <c r="DOQ10"/>
      <c r="DOR10"/>
      <c r="DOS10"/>
      <c r="DOT10"/>
      <c r="DOU10"/>
      <c r="DOV10"/>
      <c r="DOW10"/>
      <c r="DOX10"/>
      <c r="DOY10"/>
      <c r="DOZ10"/>
      <c r="DPA10"/>
      <c r="DPB10"/>
      <c r="DPC10"/>
      <c r="DPD10"/>
      <c r="DPE10"/>
      <c r="DPF10"/>
      <c r="DPG10"/>
      <c r="DPH10"/>
      <c r="DPI10"/>
      <c r="DPJ10"/>
      <c r="DPK10"/>
      <c r="DPL10"/>
      <c r="DPM10"/>
      <c r="DPN10"/>
      <c r="DPO10"/>
      <c r="DPP10"/>
      <c r="DPQ10"/>
      <c r="DPR10"/>
      <c r="DPS10"/>
      <c r="DPT10"/>
      <c r="DPU10"/>
      <c r="DPV10"/>
      <c r="DPW10"/>
      <c r="DPX10"/>
      <c r="DPY10"/>
      <c r="DPZ10"/>
      <c r="DQA10"/>
      <c r="DQB10"/>
      <c r="DQC10"/>
      <c r="DQD10"/>
      <c r="DQE10"/>
      <c r="DQF10"/>
      <c r="DQG10"/>
      <c r="DQH10"/>
      <c r="DQI10"/>
      <c r="DQJ10"/>
      <c r="DQK10"/>
      <c r="DQL10"/>
      <c r="DQM10"/>
      <c r="DQN10"/>
      <c r="DQO10"/>
      <c r="DQP10"/>
      <c r="DQQ10"/>
      <c r="DQR10"/>
      <c r="DQS10"/>
      <c r="DQT10"/>
      <c r="DQU10"/>
      <c r="DQV10"/>
      <c r="DQW10"/>
      <c r="DQX10"/>
      <c r="DQY10"/>
      <c r="DQZ10"/>
      <c r="DRA10"/>
      <c r="DRB10"/>
      <c r="DRC10"/>
      <c r="DRD10"/>
      <c r="DRE10"/>
      <c r="DRF10"/>
      <c r="DRG10"/>
      <c r="DRH10"/>
      <c r="DRI10"/>
      <c r="DRJ10"/>
      <c r="DRK10"/>
      <c r="DRL10"/>
      <c r="DRM10"/>
      <c r="DRN10"/>
      <c r="DRO10"/>
      <c r="DRP10"/>
      <c r="DRQ10"/>
      <c r="DRR10"/>
      <c r="DRS10"/>
      <c r="DRT10"/>
      <c r="DRU10"/>
      <c r="DRV10"/>
      <c r="DRW10"/>
      <c r="DRX10"/>
      <c r="DRY10"/>
      <c r="DRZ10"/>
      <c r="DSA10"/>
      <c r="DSB10"/>
      <c r="DSC10"/>
      <c r="DSD10"/>
      <c r="DSE10"/>
      <c r="DSF10"/>
      <c r="DSG10"/>
      <c r="DSH10"/>
      <c r="DSI10"/>
      <c r="DSJ10"/>
      <c r="DSK10"/>
      <c r="DSL10"/>
      <c r="DSM10"/>
      <c r="DSN10"/>
      <c r="DSO10"/>
      <c r="DSP10"/>
      <c r="DSQ10"/>
      <c r="DSR10"/>
      <c r="DSS10"/>
      <c r="DST10"/>
      <c r="DSU10"/>
      <c r="DSV10"/>
      <c r="DSW10"/>
      <c r="DSX10"/>
      <c r="DSY10"/>
      <c r="DSZ10"/>
      <c r="DTA10"/>
      <c r="DTB10"/>
      <c r="DTC10"/>
      <c r="DTD10"/>
      <c r="DTE10"/>
      <c r="DTF10"/>
      <c r="DTG10"/>
      <c r="DTH10"/>
      <c r="DTI10"/>
      <c r="DTJ10"/>
      <c r="DTK10"/>
      <c r="DTL10"/>
      <c r="DTM10"/>
      <c r="DTN10"/>
      <c r="DTO10"/>
      <c r="DTP10"/>
      <c r="DTQ10"/>
      <c r="DTR10"/>
      <c r="DTS10"/>
      <c r="DTT10"/>
      <c r="DTU10"/>
      <c r="DTV10"/>
      <c r="DTW10"/>
      <c r="DTX10"/>
      <c r="DTY10"/>
      <c r="DTZ10"/>
      <c r="DUA10"/>
      <c r="DUB10"/>
      <c r="DUC10"/>
      <c r="DUD10"/>
      <c r="DUE10"/>
      <c r="DUF10"/>
      <c r="DUG10"/>
      <c r="DUH10"/>
      <c r="DUI10"/>
      <c r="DUJ10"/>
      <c r="DUK10"/>
      <c r="DUL10"/>
      <c r="DUM10"/>
      <c r="DUN10"/>
      <c r="DUO10"/>
      <c r="DUP10"/>
      <c r="DUQ10"/>
      <c r="DUR10"/>
      <c r="DUS10"/>
      <c r="DUT10"/>
      <c r="DUU10"/>
      <c r="DUV10"/>
      <c r="DUW10"/>
      <c r="DUX10"/>
      <c r="DUY10"/>
      <c r="DUZ10"/>
      <c r="DVA10"/>
      <c r="DVB10"/>
      <c r="DVC10"/>
      <c r="DVD10"/>
      <c r="DVE10"/>
      <c r="DVF10"/>
      <c r="DVG10"/>
      <c r="DVH10"/>
      <c r="DVI10"/>
      <c r="DVJ10"/>
      <c r="DVK10"/>
      <c r="DVL10"/>
      <c r="DVM10"/>
      <c r="DVN10"/>
      <c r="DVO10"/>
      <c r="DVP10"/>
      <c r="DVQ10"/>
      <c r="DVR10"/>
      <c r="DVS10"/>
      <c r="DVT10"/>
      <c r="DVU10"/>
      <c r="DVV10"/>
      <c r="DVW10"/>
      <c r="DVX10"/>
      <c r="DVY10"/>
      <c r="DVZ10"/>
      <c r="DWA10"/>
      <c r="DWB10"/>
      <c r="DWC10"/>
      <c r="DWD10"/>
      <c r="DWE10"/>
      <c r="DWF10"/>
      <c r="DWG10"/>
      <c r="DWH10"/>
      <c r="DWI10"/>
      <c r="DWJ10"/>
      <c r="DWK10"/>
      <c r="DWL10"/>
      <c r="DWM10"/>
      <c r="DWN10"/>
      <c r="DWO10"/>
      <c r="DWP10"/>
      <c r="DWQ10"/>
      <c r="DWR10"/>
      <c r="DWS10"/>
      <c r="DWT10"/>
      <c r="DWU10"/>
      <c r="DWV10"/>
      <c r="DWW10"/>
      <c r="DWX10"/>
      <c r="DWY10"/>
      <c r="DWZ10"/>
      <c r="DXA10"/>
      <c r="DXB10"/>
      <c r="DXC10"/>
      <c r="DXD10"/>
      <c r="DXE10"/>
      <c r="DXF10"/>
      <c r="DXG10"/>
      <c r="DXH10"/>
      <c r="DXI10"/>
      <c r="DXJ10"/>
      <c r="DXK10"/>
      <c r="DXL10"/>
      <c r="DXM10"/>
      <c r="DXN10"/>
      <c r="DXO10"/>
      <c r="DXP10"/>
      <c r="DXQ10"/>
      <c r="DXR10"/>
      <c r="DXS10"/>
      <c r="DXT10"/>
      <c r="DXU10"/>
      <c r="DXV10"/>
      <c r="DXW10"/>
      <c r="DXX10"/>
      <c r="DXY10"/>
      <c r="DXZ10"/>
      <c r="DYA10"/>
      <c r="DYB10"/>
      <c r="DYC10"/>
      <c r="DYD10"/>
      <c r="DYE10"/>
      <c r="DYF10"/>
      <c r="DYG10"/>
      <c r="DYH10"/>
      <c r="DYI10"/>
      <c r="DYJ10"/>
      <c r="DYK10"/>
      <c r="DYL10"/>
      <c r="DYM10"/>
      <c r="DYN10"/>
      <c r="DYO10"/>
      <c r="DYP10"/>
      <c r="DYQ10"/>
      <c r="DYR10"/>
      <c r="DYS10"/>
      <c r="DYT10"/>
      <c r="DYU10"/>
      <c r="DYV10"/>
      <c r="DYW10"/>
      <c r="DYX10"/>
      <c r="DYY10"/>
      <c r="DYZ10"/>
      <c r="DZA10"/>
      <c r="DZB10"/>
      <c r="DZC10"/>
      <c r="DZD10"/>
      <c r="DZE10"/>
      <c r="DZF10"/>
      <c r="DZG10"/>
      <c r="DZH10"/>
      <c r="DZI10"/>
      <c r="DZJ10"/>
      <c r="DZK10"/>
      <c r="DZL10"/>
      <c r="DZM10"/>
      <c r="DZN10"/>
      <c r="DZO10"/>
      <c r="DZP10"/>
      <c r="DZQ10"/>
      <c r="DZR10"/>
      <c r="DZS10"/>
      <c r="DZT10"/>
      <c r="DZU10"/>
      <c r="DZV10"/>
      <c r="DZW10"/>
      <c r="DZX10"/>
      <c r="DZY10"/>
      <c r="DZZ10"/>
      <c r="EAA10"/>
      <c r="EAB10"/>
      <c r="EAC10"/>
      <c r="EAD10"/>
      <c r="EAE10"/>
      <c r="EAF10"/>
      <c r="EAG10"/>
      <c r="EAH10"/>
      <c r="EAI10"/>
      <c r="EAJ10"/>
      <c r="EAK10"/>
      <c r="EAL10"/>
      <c r="EAM10"/>
      <c r="EAN10"/>
      <c r="EAO10"/>
      <c r="EAP10"/>
      <c r="EAQ10"/>
      <c r="EAR10"/>
      <c r="EAS10"/>
      <c r="EAT10"/>
      <c r="EAU10"/>
      <c r="EAV10"/>
      <c r="EAW10"/>
      <c r="EAX10"/>
      <c r="EAY10"/>
      <c r="EAZ10"/>
      <c r="EBA10"/>
      <c r="EBB10"/>
      <c r="EBC10"/>
      <c r="EBD10"/>
      <c r="EBE10"/>
      <c r="EBF10"/>
      <c r="EBG10"/>
      <c r="EBH10"/>
      <c r="EBI10"/>
      <c r="EBJ10"/>
      <c r="EBK10"/>
      <c r="EBL10"/>
      <c r="EBM10"/>
      <c r="EBN10"/>
      <c r="EBO10"/>
      <c r="EBP10"/>
      <c r="EBQ10"/>
      <c r="EBR10"/>
      <c r="EBS10"/>
      <c r="EBT10"/>
      <c r="EBU10"/>
      <c r="EBV10"/>
      <c r="EBW10"/>
      <c r="EBX10"/>
      <c r="EBY10"/>
      <c r="EBZ10"/>
      <c r="ECA10"/>
      <c r="ECB10"/>
      <c r="ECC10"/>
      <c r="ECD10"/>
      <c r="ECE10"/>
      <c r="ECF10"/>
      <c r="ECG10"/>
      <c r="ECH10"/>
      <c r="ECI10"/>
      <c r="ECJ10"/>
      <c r="ECK10"/>
      <c r="ECL10"/>
      <c r="ECM10"/>
      <c r="ECN10"/>
      <c r="ECO10"/>
      <c r="ECP10"/>
      <c r="ECQ10"/>
      <c r="ECR10"/>
      <c r="ECS10"/>
      <c r="ECT10"/>
      <c r="ECU10"/>
      <c r="ECV10"/>
      <c r="ECW10"/>
      <c r="ECX10"/>
      <c r="ECY10"/>
      <c r="ECZ10"/>
      <c r="EDA10"/>
      <c r="EDB10"/>
      <c r="EDC10"/>
      <c r="EDD10"/>
      <c r="EDE10"/>
      <c r="EDF10"/>
      <c r="EDG10"/>
      <c r="EDH10"/>
      <c r="EDI10"/>
      <c r="EDJ10"/>
      <c r="EDK10"/>
      <c r="EDL10"/>
      <c r="EDM10"/>
      <c r="EDN10"/>
      <c r="EDO10"/>
      <c r="EDP10"/>
      <c r="EDQ10"/>
      <c r="EDR10"/>
      <c r="EDS10"/>
      <c r="EDT10"/>
      <c r="EDU10"/>
      <c r="EDV10"/>
      <c r="EDW10"/>
      <c r="EDX10"/>
      <c r="EDY10"/>
      <c r="EDZ10"/>
      <c r="EEA10"/>
      <c r="EEB10"/>
      <c r="EEC10"/>
      <c r="EED10"/>
      <c r="EEE10"/>
      <c r="EEF10"/>
      <c r="EEG10"/>
      <c r="EEH10"/>
      <c r="EEI10"/>
      <c r="EEJ10"/>
      <c r="EEK10"/>
      <c r="EEL10"/>
      <c r="EEM10"/>
      <c r="EEN10"/>
      <c r="EEO10"/>
      <c r="EEP10"/>
      <c r="EEQ10"/>
      <c r="EER10"/>
      <c r="EES10"/>
      <c r="EET10"/>
      <c r="EEU10"/>
      <c r="EEV10"/>
      <c r="EEW10"/>
      <c r="EEX10"/>
      <c r="EEY10"/>
      <c r="EEZ10"/>
      <c r="EFA10"/>
      <c r="EFB10"/>
      <c r="EFC10"/>
      <c r="EFD10"/>
      <c r="EFE10"/>
      <c r="EFF10"/>
      <c r="EFG10"/>
      <c r="EFH10"/>
      <c r="EFI10"/>
      <c r="EFJ10"/>
      <c r="EFK10"/>
      <c r="EFL10"/>
      <c r="EFM10"/>
      <c r="EFN10"/>
      <c r="EFO10"/>
      <c r="EFP10"/>
      <c r="EFQ10"/>
      <c r="EFR10"/>
      <c r="EFS10"/>
      <c r="EFT10"/>
      <c r="EFU10"/>
      <c r="EFV10"/>
      <c r="EFW10"/>
      <c r="EFX10"/>
      <c r="EFY10"/>
      <c r="EFZ10"/>
      <c r="EGA10"/>
      <c r="EGB10"/>
      <c r="EGC10"/>
      <c r="EGD10"/>
      <c r="EGE10"/>
      <c r="EGF10"/>
      <c r="EGG10"/>
      <c r="EGH10"/>
      <c r="EGI10"/>
      <c r="EGJ10"/>
      <c r="EGK10"/>
      <c r="EGL10"/>
      <c r="EGM10"/>
      <c r="EGN10"/>
      <c r="EGO10"/>
      <c r="EGP10"/>
      <c r="EGQ10"/>
      <c r="EGR10"/>
      <c r="EGS10"/>
      <c r="EGT10"/>
      <c r="EGU10"/>
      <c r="EGV10"/>
      <c r="EGW10"/>
      <c r="EGX10"/>
      <c r="EGY10"/>
      <c r="EGZ10"/>
      <c r="EHA10"/>
      <c r="EHB10"/>
      <c r="EHC10"/>
      <c r="EHD10"/>
      <c r="EHE10"/>
      <c r="EHF10"/>
      <c r="EHG10"/>
      <c r="EHH10"/>
      <c r="EHI10"/>
      <c r="EHJ10"/>
      <c r="EHK10"/>
      <c r="EHL10"/>
      <c r="EHM10"/>
      <c r="EHN10"/>
      <c r="EHO10"/>
      <c r="EHP10"/>
      <c r="EHQ10"/>
      <c r="EHR10"/>
      <c r="EHS10"/>
      <c r="EHT10"/>
      <c r="EHU10"/>
      <c r="EHV10"/>
      <c r="EHW10"/>
      <c r="EHX10"/>
      <c r="EHY10"/>
      <c r="EHZ10"/>
      <c r="EIA10"/>
      <c r="EIB10"/>
      <c r="EIC10"/>
      <c r="EID10"/>
      <c r="EIE10"/>
      <c r="EIF10"/>
      <c r="EIG10"/>
      <c r="EIH10"/>
      <c r="EII10"/>
      <c r="EIJ10"/>
      <c r="EIK10"/>
      <c r="EIL10"/>
      <c r="EIM10"/>
      <c r="EIN10"/>
      <c r="EIO10"/>
      <c r="EIP10"/>
      <c r="EIQ10"/>
      <c r="EIR10"/>
      <c r="EIS10"/>
      <c r="EIT10"/>
      <c r="EIU10"/>
      <c r="EIV10"/>
      <c r="EIW10"/>
      <c r="EIX10"/>
      <c r="EIY10"/>
      <c r="EIZ10"/>
      <c r="EJA10"/>
      <c r="EJB10"/>
      <c r="EJC10"/>
      <c r="EJD10"/>
      <c r="EJE10"/>
      <c r="EJF10"/>
      <c r="EJG10"/>
      <c r="EJH10"/>
      <c r="EJI10"/>
      <c r="EJJ10"/>
      <c r="EJK10"/>
      <c r="EJL10"/>
      <c r="EJM10"/>
      <c r="EJN10"/>
      <c r="EJO10"/>
      <c r="EJP10"/>
      <c r="EJQ10"/>
      <c r="EJR10"/>
      <c r="EJS10"/>
      <c r="EJT10"/>
      <c r="EJU10"/>
      <c r="EJV10"/>
      <c r="EJW10"/>
      <c r="EJX10"/>
      <c r="EJY10"/>
      <c r="EJZ10"/>
      <c r="EKA10"/>
      <c r="EKB10"/>
      <c r="EKC10"/>
      <c r="EKD10"/>
      <c r="EKE10"/>
      <c r="EKF10"/>
      <c r="EKG10"/>
      <c r="EKH10"/>
      <c r="EKI10"/>
      <c r="EKJ10"/>
      <c r="EKK10"/>
      <c r="EKL10"/>
      <c r="EKM10"/>
      <c r="EKN10"/>
      <c r="EKO10"/>
      <c r="EKP10"/>
      <c r="EKQ10"/>
      <c r="EKR10"/>
      <c r="EKS10"/>
      <c r="EKT10"/>
      <c r="EKU10"/>
      <c r="EKV10"/>
      <c r="EKW10"/>
      <c r="EKX10"/>
      <c r="EKY10"/>
      <c r="EKZ10"/>
      <c r="ELA10"/>
      <c r="ELB10"/>
      <c r="ELC10"/>
      <c r="ELD10"/>
      <c r="ELE10"/>
      <c r="ELF10"/>
      <c r="ELG10"/>
      <c r="ELH10"/>
      <c r="ELI10"/>
      <c r="ELJ10"/>
      <c r="ELK10"/>
      <c r="ELL10"/>
      <c r="ELM10"/>
      <c r="ELN10"/>
      <c r="ELO10"/>
      <c r="ELP10"/>
      <c r="ELQ10"/>
      <c r="ELR10"/>
      <c r="ELS10"/>
      <c r="ELT10"/>
      <c r="ELU10"/>
      <c r="ELV10"/>
      <c r="ELW10"/>
      <c r="ELX10"/>
      <c r="ELY10"/>
      <c r="ELZ10"/>
      <c r="EMA10"/>
      <c r="EMB10"/>
      <c r="EMC10"/>
      <c r="EMD10"/>
      <c r="EME10"/>
      <c r="EMF10"/>
      <c r="EMG10"/>
      <c r="EMH10"/>
      <c r="EMI10"/>
      <c r="EMJ10"/>
      <c r="EMK10"/>
      <c r="EML10"/>
      <c r="EMM10"/>
      <c r="EMN10"/>
      <c r="EMO10"/>
      <c r="EMP10"/>
      <c r="EMQ10"/>
      <c r="EMR10"/>
      <c r="EMS10"/>
      <c r="EMT10"/>
      <c r="EMU10"/>
      <c r="EMV10"/>
      <c r="EMW10"/>
      <c r="EMX10"/>
      <c r="EMY10"/>
      <c r="EMZ10"/>
      <c r="ENA10"/>
      <c r="ENB10"/>
      <c r="ENC10"/>
      <c r="END10"/>
      <c r="ENE10"/>
      <c r="ENF10"/>
      <c r="ENG10"/>
      <c r="ENH10"/>
      <c r="ENI10"/>
      <c r="ENJ10"/>
      <c r="ENK10"/>
      <c r="ENL10"/>
      <c r="ENM10"/>
      <c r="ENN10"/>
      <c r="ENO10"/>
      <c r="ENP10"/>
      <c r="ENQ10"/>
      <c r="ENR10"/>
      <c r="ENS10"/>
      <c r="ENT10"/>
      <c r="ENU10"/>
      <c r="ENV10"/>
      <c r="ENW10"/>
      <c r="ENX10"/>
      <c r="ENY10"/>
      <c r="ENZ10"/>
      <c r="EOA10"/>
      <c r="EOB10"/>
      <c r="EOC10"/>
      <c r="EOD10"/>
      <c r="EOE10"/>
      <c r="EOF10"/>
      <c r="EOG10"/>
      <c r="EOH10"/>
      <c r="EOI10"/>
      <c r="EOJ10"/>
      <c r="EOK10"/>
      <c r="EOL10"/>
      <c r="EOM10"/>
      <c r="EON10"/>
      <c r="EOO10"/>
      <c r="EOP10"/>
      <c r="EOQ10"/>
      <c r="EOR10"/>
      <c r="EOS10"/>
      <c r="EOT10"/>
      <c r="EOU10"/>
      <c r="EOV10"/>
      <c r="EOW10"/>
      <c r="EOX10"/>
      <c r="EOY10"/>
      <c r="EOZ10"/>
      <c r="EPA10"/>
      <c r="EPB10"/>
      <c r="EPC10"/>
      <c r="EPD10"/>
      <c r="EPE10"/>
      <c r="EPF10"/>
      <c r="EPG10"/>
      <c r="EPH10"/>
      <c r="EPI10"/>
      <c r="EPJ10"/>
      <c r="EPK10"/>
      <c r="EPL10"/>
      <c r="EPM10"/>
      <c r="EPN10"/>
      <c r="EPO10"/>
      <c r="EPP10"/>
      <c r="EPQ10"/>
      <c r="EPR10"/>
      <c r="EPS10"/>
      <c r="EPT10"/>
      <c r="EPU10"/>
      <c r="EPV10"/>
      <c r="EPW10"/>
      <c r="EPX10"/>
      <c r="EPY10"/>
      <c r="EPZ10"/>
      <c r="EQA10"/>
      <c r="EQB10"/>
      <c r="EQC10"/>
      <c r="EQD10"/>
      <c r="EQE10"/>
      <c r="EQF10"/>
      <c r="EQG10"/>
      <c r="EQH10"/>
      <c r="EQI10"/>
      <c r="EQJ10"/>
      <c r="EQK10"/>
      <c r="EQL10"/>
      <c r="EQM10"/>
      <c r="EQN10"/>
      <c r="EQO10"/>
      <c r="EQP10"/>
      <c r="EQQ10"/>
      <c r="EQR10"/>
      <c r="EQS10"/>
      <c r="EQT10"/>
      <c r="EQU10"/>
      <c r="EQV10"/>
      <c r="EQW10"/>
      <c r="EQX10"/>
      <c r="EQY10"/>
      <c r="EQZ10"/>
      <c r="ERA10"/>
      <c r="ERB10"/>
      <c r="ERC10"/>
      <c r="ERD10"/>
      <c r="ERE10"/>
      <c r="ERF10"/>
      <c r="ERG10"/>
      <c r="ERH10"/>
      <c r="ERI10"/>
      <c r="ERJ10"/>
      <c r="ERK10"/>
      <c r="ERL10"/>
      <c r="ERM10"/>
      <c r="ERN10"/>
      <c r="ERO10"/>
      <c r="ERP10"/>
      <c r="ERQ10"/>
      <c r="ERR10"/>
      <c r="ERS10"/>
      <c r="ERT10"/>
      <c r="ERU10"/>
      <c r="ERV10"/>
      <c r="ERW10"/>
      <c r="ERX10"/>
      <c r="ERY10"/>
      <c r="ERZ10"/>
      <c r="ESA10"/>
      <c r="ESB10"/>
      <c r="ESC10"/>
      <c r="ESD10"/>
      <c r="ESE10"/>
      <c r="ESF10"/>
      <c r="ESG10"/>
      <c r="ESH10"/>
      <c r="ESI10"/>
      <c r="ESJ10"/>
      <c r="ESK10"/>
      <c r="ESL10"/>
      <c r="ESM10"/>
      <c r="ESN10"/>
      <c r="ESO10"/>
      <c r="ESP10"/>
      <c r="ESQ10"/>
      <c r="ESR10"/>
      <c r="ESS10"/>
      <c r="EST10"/>
      <c r="ESU10"/>
      <c r="ESV10"/>
      <c r="ESW10"/>
      <c r="ESX10"/>
      <c r="ESY10"/>
      <c r="ESZ10"/>
      <c r="ETA10"/>
      <c r="ETB10"/>
      <c r="ETC10"/>
      <c r="ETD10"/>
      <c r="ETE10"/>
      <c r="ETF10"/>
      <c r="ETG10"/>
      <c r="ETH10"/>
      <c r="ETI10"/>
      <c r="ETJ10"/>
      <c r="ETK10"/>
      <c r="ETL10"/>
      <c r="ETM10"/>
      <c r="ETN10"/>
      <c r="ETO10"/>
      <c r="ETP10"/>
      <c r="ETQ10"/>
      <c r="ETR10"/>
      <c r="ETS10"/>
      <c r="ETT10"/>
      <c r="ETU10"/>
      <c r="ETV10"/>
      <c r="ETW10"/>
      <c r="ETX10"/>
      <c r="ETY10"/>
      <c r="ETZ10"/>
      <c r="EUA10"/>
      <c r="EUB10"/>
      <c r="EUC10"/>
      <c r="EUD10"/>
      <c r="EUE10"/>
      <c r="EUF10"/>
      <c r="EUG10"/>
      <c r="EUH10"/>
      <c r="EUI10"/>
      <c r="EUJ10"/>
      <c r="EUK10"/>
      <c r="EUL10"/>
      <c r="EUM10"/>
      <c r="EUN10"/>
      <c r="EUO10"/>
      <c r="EUP10"/>
      <c r="EUQ10"/>
      <c r="EUR10"/>
      <c r="EUS10"/>
      <c r="EUT10"/>
      <c r="EUU10"/>
      <c r="EUV10"/>
      <c r="EUW10"/>
      <c r="EUX10"/>
      <c r="EUY10"/>
      <c r="EUZ10"/>
      <c r="EVA10"/>
      <c r="EVB10"/>
      <c r="EVC10"/>
      <c r="EVD10"/>
      <c r="EVE10"/>
      <c r="EVF10"/>
      <c r="EVG10"/>
      <c r="EVH10"/>
      <c r="EVI10"/>
      <c r="EVJ10"/>
      <c r="EVK10"/>
      <c r="EVL10"/>
      <c r="EVM10"/>
      <c r="EVN10"/>
      <c r="EVO10"/>
      <c r="EVP10"/>
      <c r="EVQ10"/>
      <c r="EVR10"/>
      <c r="EVS10"/>
      <c r="EVT10"/>
      <c r="EVU10"/>
      <c r="EVV10"/>
      <c r="EVW10"/>
      <c r="EVX10"/>
      <c r="EVY10"/>
      <c r="EVZ10"/>
      <c r="EWA10"/>
      <c r="EWB10"/>
      <c r="EWC10"/>
      <c r="EWD10"/>
      <c r="EWE10"/>
      <c r="EWF10"/>
      <c r="EWG10"/>
      <c r="EWH10"/>
      <c r="EWI10"/>
      <c r="EWJ10"/>
      <c r="EWK10"/>
      <c r="EWL10"/>
      <c r="EWM10"/>
      <c r="EWN10"/>
      <c r="EWO10"/>
      <c r="EWP10"/>
      <c r="EWQ10"/>
      <c r="EWR10"/>
      <c r="EWS10"/>
      <c r="EWT10"/>
      <c r="EWU10"/>
      <c r="EWV10"/>
      <c r="EWW10"/>
      <c r="EWX10"/>
      <c r="EWY10"/>
      <c r="EWZ10"/>
      <c r="EXA10"/>
      <c r="EXB10"/>
      <c r="EXC10"/>
      <c r="EXD10"/>
      <c r="EXE10"/>
      <c r="EXF10"/>
      <c r="EXG10"/>
      <c r="EXH10"/>
      <c r="EXI10"/>
      <c r="EXJ10"/>
      <c r="EXK10"/>
      <c r="EXL10"/>
      <c r="EXM10"/>
      <c r="EXN10"/>
      <c r="EXO10"/>
      <c r="EXP10"/>
      <c r="EXQ10"/>
      <c r="EXR10"/>
      <c r="EXS10"/>
      <c r="EXT10"/>
      <c r="EXU10"/>
      <c r="EXV10"/>
      <c r="EXW10"/>
      <c r="EXX10"/>
      <c r="EXY10"/>
      <c r="EXZ10"/>
      <c r="EYA10"/>
      <c r="EYB10"/>
      <c r="EYC10"/>
      <c r="EYD10"/>
      <c r="EYE10"/>
      <c r="EYF10"/>
      <c r="EYG10"/>
      <c r="EYH10"/>
      <c r="EYI10"/>
      <c r="EYJ10"/>
      <c r="EYK10"/>
      <c r="EYL10"/>
      <c r="EYM10"/>
      <c r="EYN10"/>
      <c r="EYO10"/>
      <c r="EYP10"/>
      <c r="EYQ10"/>
      <c r="EYR10"/>
      <c r="EYS10"/>
      <c r="EYT10"/>
      <c r="EYU10"/>
      <c r="EYV10"/>
      <c r="EYW10"/>
      <c r="EYX10"/>
      <c r="EYY10"/>
      <c r="EYZ10"/>
      <c r="EZA10"/>
      <c r="EZB10"/>
      <c r="EZC10"/>
      <c r="EZD10"/>
      <c r="EZE10"/>
      <c r="EZF10"/>
      <c r="EZG10"/>
      <c r="EZH10"/>
      <c r="EZI10"/>
      <c r="EZJ10"/>
      <c r="EZK10"/>
      <c r="EZL10"/>
      <c r="EZM10"/>
      <c r="EZN10"/>
      <c r="EZO10"/>
      <c r="EZP10"/>
      <c r="EZQ10"/>
      <c r="EZR10"/>
      <c r="EZS10"/>
      <c r="EZT10"/>
      <c r="EZU10"/>
      <c r="EZV10"/>
      <c r="EZW10"/>
      <c r="EZX10"/>
      <c r="EZY10"/>
      <c r="EZZ10"/>
      <c r="FAA10"/>
      <c r="FAB10"/>
      <c r="FAC10"/>
      <c r="FAD10"/>
      <c r="FAE10"/>
      <c r="FAF10"/>
      <c r="FAG10"/>
      <c r="FAH10"/>
      <c r="FAI10"/>
      <c r="FAJ10"/>
      <c r="FAK10"/>
      <c r="FAL10"/>
      <c r="FAM10"/>
      <c r="FAN10"/>
      <c r="FAO10"/>
      <c r="FAP10"/>
      <c r="FAQ10"/>
      <c r="FAR10"/>
      <c r="FAS10"/>
      <c r="FAT10"/>
      <c r="FAU10"/>
      <c r="FAV10"/>
      <c r="FAW10"/>
      <c r="FAX10"/>
      <c r="FAY10"/>
      <c r="FAZ10"/>
      <c r="FBA10"/>
      <c r="FBB10"/>
      <c r="FBC10"/>
      <c r="FBD10"/>
      <c r="FBE10"/>
      <c r="FBF10"/>
      <c r="FBG10"/>
      <c r="FBH10"/>
      <c r="FBI10"/>
      <c r="FBJ10"/>
      <c r="FBK10"/>
      <c r="FBL10"/>
      <c r="FBM10"/>
      <c r="FBN10"/>
      <c r="FBO10"/>
      <c r="FBP10"/>
      <c r="FBQ10"/>
      <c r="FBR10"/>
      <c r="FBS10"/>
      <c r="FBT10"/>
      <c r="FBU10"/>
      <c r="FBV10"/>
      <c r="FBW10"/>
      <c r="FBX10"/>
      <c r="FBY10"/>
      <c r="FBZ10"/>
      <c r="FCA10"/>
      <c r="FCB10"/>
      <c r="FCC10"/>
      <c r="FCD10"/>
      <c r="FCE10"/>
      <c r="FCF10"/>
      <c r="FCG10"/>
      <c r="FCH10"/>
      <c r="FCI10"/>
      <c r="FCJ10"/>
      <c r="FCK10"/>
      <c r="FCL10"/>
      <c r="FCM10"/>
      <c r="FCN10"/>
      <c r="FCO10"/>
      <c r="FCP10"/>
      <c r="FCQ10"/>
      <c r="FCR10"/>
      <c r="FCS10"/>
      <c r="FCT10"/>
      <c r="FCU10"/>
      <c r="FCV10"/>
      <c r="FCW10"/>
      <c r="FCX10"/>
      <c r="FCY10"/>
      <c r="FCZ10"/>
      <c r="FDA10"/>
      <c r="FDB10"/>
      <c r="FDC10"/>
      <c r="FDD10"/>
      <c r="FDE10"/>
      <c r="FDF10"/>
      <c r="FDG10"/>
      <c r="FDH10"/>
      <c r="FDI10"/>
      <c r="FDJ10"/>
      <c r="FDK10"/>
      <c r="FDL10"/>
      <c r="FDM10"/>
      <c r="FDN10"/>
      <c r="FDO10"/>
      <c r="FDP10"/>
      <c r="FDQ10"/>
      <c r="FDR10"/>
      <c r="FDS10"/>
      <c r="FDT10"/>
      <c r="FDU10"/>
      <c r="FDV10"/>
      <c r="FDW10"/>
      <c r="FDX10"/>
      <c r="FDY10"/>
      <c r="FDZ10"/>
      <c r="FEA10"/>
      <c r="FEB10"/>
      <c r="FEC10"/>
      <c r="FED10"/>
      <c r="FEE10"/>
      <c r="FEF10"/>
      <c r="FEG10"/>
      <c r="FEH10"/>
      <c r="FEI10"/>
      <c r="FEJ10"/>
      <c r="FEK10"/>
      <c r="FEL10"/>
      <c r="FEM10"/>
      <c r="FEN10"/>
      <c r="FEO10"/>
      <c r="FEP10"/>
      <c r="FEQ10"/>
      <c r="FER10"/>
      <c r="FES10"/>
      <c r="FET10"/>
      <c r="FEU10"/>
      <c r="FEV10"/>
      <c r="FEW10"/>
      <c r="FEX10"/>
      <c r="FEY10"/>
      <c r="FEZ10"/>
      <c r="FFA10"/>
      <c r="FFB10"/>
      <c r="FFC10"/>
      <c r="FFD10"/>
      <c r="FFE10"/>
      <c r="FFF10"/>
      <c r="FFG10"/>
      <c r="FFH10"/>
      <c r="FFI10"/>
      <c r="FFJ10"/>
      <c r="FFK10"/>
      <c r="FFL10"/>
      <c r="FFM10"/>
      <c r="FFN10"/>
      <c r="FFO10"/>
      <c r="FFP10"/>
      <c r="FFQ10"/>
      <c r="FFR10"/>
      <c r="FFS10"/>
      <c r="FFT10"/>
      <c r="FFU10"/>
      <c r="FFV10"/>
      <c r="FFW10"/>
      <c r="FFX10"/>
      <c r="FFY10"/>
      <c r="FFZ10"/>
      <c r="FGA10"/>
      <c r="FGB10"/>
      <c r="FGC10"/>
      <c r="FGD10"/>
      <c r="FGE10"/>
      <c r="FGF10"/>
      <c r="FGG10"/>
      <c r="FGH10"/>
      <c r="FGI10"/>
      <c r="FGJ10"/>
      <c r="FGK10"/>
      <c r="FGL10"/>
      <c r="FGM10"/>
      <c r="FGN10"/>
      <c r="FGO10"/>
      <c r="FGP10"/>
      <c r="FGQ10"/>
      <c r="FGR10"/>
      <c r="FGS10"/>
      <c r="FGT10"/>
      <c r="FGU10"/>
      <c r="FGV10"/>
      <c r="FGW10"/>
      <c r="FGX10"/>
      <c r="FGY10"/>
      <c r="FGZ10"/>
      <c r="FHA10"/>
      <c r="FHB10"/>
      <c r="FHC10"/>
      <c r="FHD10"/>
      <c r="FHE10"/>
      <c r="FHF10"/>
      <c r="FHG10"/>
      <c r="FHH10"/>
      <c r="FHI10"/>
      <c r="FHJ10"/>
      <c r="FHK10"/>
      <c r="FHL10"/>
      <c r="FHM10"/>
      <c r="FHN10"/>
      <c r="FHO10"/>
      <c r="FHP10"/>
      <c r="FHQ10"/>
      <c r="FHR10"/>
      <c r="FHS10"/>
      <c r="FHT10"/>
      <c r="FHU10"/>
      <c r="FHV10"/>
      <c r="FHW10"/>
      <c r="FHX10"/>
      <c r="FHY10"/>
      <c r="FHZ10"/>
      <c r="FIA10"/>
      <c r="FIB10"/>
      <c r="FIC10"/>
      <c r="FID10"/>
      <c r="FIE10"/>
      <c r="FIF10"/>
      <c r="FIG10"/>
      <c r="FIH10"/>
      <c r="FII10"/>
      <c r="FIJ10"/>
      <c r="FIK10"/>
      <c r="FIL10"/>
      <c r="FIM10"/>
      <c r="FIN10"/>
      <c r="FIO10"/>
      <c r="FIP10"/>
      <c r="FIQ10"/>
      <c r="FIR10"/>
      <c r="FIS10"/>
      <c r="FIT10"/>
      <c r="FIU10"/>
      <c r="FIV10"/>
      <c r="FIW10"/>
      <c r="FIX10"/>
      <c r="FIY10"/>
      <c r="FIZ10"/>
      <c r="FJA10"/>
      <c r="FJB10"/>
      <c r="FJC10"/>
      <c r="FJD10"/>
      <c r="FJE10"/>
      <c r="FJF10"/>
      <c r="FJG10"/>
      <c r="FJH10"/>
      <c r="FJI10"/>
      <c r="FJJ10"/>
      <c r="FJK10"/>
      <c r="FJL10"/>
      <c r="FJM10"/>
      <c r="FJN10"/>
      <c r="FJO10"/>
      <c r="FJP10"/>
      <c r="FJQ10"/>
      <c r="FJR10"/>
      <c r="FJS10"/>
      <c r="FJT10"/>
      <c r="FJU10"/>
      <c r="FJV10"/>
      <c r="FJW10"/>
      <c r="FJX10"/>
      <c r="FJY10"/>
      <c r="FJZ10"/>
      <c r="FKA10"/>
      <c r="FKB10"/>
      <c r="FKC10"/>
      <c r="FKD10"/>
      <c r="FKE10"/>
      <c r="FKF10"/>
      <c r="FKG10"/>
      <c r="FKH10"/>
      <c r="FKI10"/>
      <c r="FKJ10"/>
      <c r="FKK10"/>
      <c r="FKL10"/>
      <c r="FKM10"/>
      <c r="FKN10"/>
      <c r="FKO10"/>
      <c r="FKP10"/>
      <c r="FKQ10"/>
      <c r="FKR10"/>
      <c r="FKS10"/>
      <c r="FKT10"/>
      <c r="FKU10"/>
      <c r="FKV10"/>
      <c r="FKW10"/>
      <c r="FKX10"/>
      <c r="FKY10"/>
      <c r="FKZ10"/>
      <c r="FLA10"/>
      <c r="FLB10"/>
      <c r="FLC10"/>
      <c r="FLD10"/>
      <c r="FLE10"/>
      <c r="FLF10"/>
      <c r="FLG10"/>
      <c r="FLH10"/>
      <c r="FLI10"/>
      <c r="FLJ10"/>
      <c r="FLK10"/>
      <c r="FLL10"/>
      <c r="FLM10"/>
      <c r="FLN10"/>
      <c r="FLO10"/>
      <c r="FLP10"/>
      <c r="FLQ10"/>
      <c r="FLR10"/>
      <c r="FLS10"/>
      <c r="FLT10"/>
      <c r="FLU10"/>
      <c r="FLV10"/>
      <c r="FLW10"/>
      <c r="FLX10"/>
      <c r="FLY10"/>
      <c r="FLZ10"/>
      <c r="FMA10"/>
      <c r="FMB10"/>
      <c r="FMC10"/>
      <c r="FMD10"/>
      <c r="FME10"/>
      <c r="FMF10"/>
      <c r="FMG10"/>
      <c r="FMH10"/>
      <c r="FMI10"/>
      <c r="FMJ10"/>
      <c r="FMK10"/>
      <c r="FML10"/>
      <c r="FMM10"/>
      <c r="FMN10"/>
      <c r="FMO10"/>
      <c r="FMP10"/>
      <c r="FMQ10"/>
      <c r="FMR10"/>
      <c r="FMS10"/>
      <c r="FMT10"/>
      <c r="FMU10"/>
      <c r="FMV10"/>
      <c r="FMW10"/>
      <c r="FMX10"/>
      <c r="FMY10"/>
      <c r="FMZ10"/>
      <c r="FNA10"/>
      <c r="FNB10"/>
      <c r="FNC10"/>
      <c r="FND10"/>
      <c r="FNE10"/>
      <c r="FNF10"/>
      <c r="FNG10"/>
      <c r="FNH10"/>
      <c r="FNI10"/>
      <c r="FNJ10"/>
      <c r="FNK10"/>
      <c r="FNL10"/>
      <c r="FNM10"/>
      <c r="FNN10"/>
      <c r="FNO10"/>
      <c r="FNP10"/>
      <c r="FNQ10"/>
      <c r="FNR10"/>
      <c r="FNS10"/>
      <c r="FNT10"/>
      <c r="FNU10"/>
      <c r="FNV10"/>
      <c r="FNW10"/>
      <c r="FNX10"/>
      <c r="FNY10"/>
      <c r="FNZ10"/>
      <c r="FOA10"/>
      <c r="FOB10"/>
      <c r="FOC10"/>
      <c r="FOD10"/>
      <c r="FOE10"/>
      <c r="FOF10"/>
      <c r="FOG10"/>
      <c r="FOH10"/>
      <c r="FOI10"/>
      <c r="FOJ10"/>
      <c r="FOK10"/>
      <c r="FOL10"/>
      <c r="FOM10"/>
      <c r="FON10"/>
      <c r="FOO10"/>
      <c r="FOP10"/>
      <c r="FOQ10"/>
      <c r="FOR10"/>
      <c r="FOS10"/>
      <c r="FOT10"/>
      <c r="FOU10"/>
      <c r="FOV10"/>
      <c r="FOW10"/>
      <c r="FOX10"/>
      <c r="FOY10"/>
      <c r="FOZ10"/>
      <c r="FPA10"/>
      <c r="FPB10"/>
      <c r="FPC10"/>
      <c r="FPD10"/>
      <c r="FPE10"/>
      <c r="FPF10"/>
      <c r="FPG10"/>
      <c r="FPH10"/>
      <c r="FPI10"/>
      <c r="FPJ10"/>
      <c r="FPK10"/>
      <c r="FPL10"/>
      <c r="FPM10"/>
      <c r="FPN10"/>
      <c r="FPO10"/>
      <c r="FPP10"/>
      <c r="FPQ10"/>
      <c r="FPR10"/>
      <c r="FPS10"/>
      <c r="FPT10"/>
      <c r="FPU10"/>
      <c r="FPV10"/>
      <c r="FPW10"/>
      <c r="FPX10"/>
      <c r="FPY10"/>
      <c r="FPZ10"/>
      <c r="FQA10"/>
      <c r="FQB10"/>
      <c r="FQC10"/>
      <c r="FQD10"/>
      <c r="FQE10"/>
      <c r="FQF10"/>
      <c r="FQG10"/>
      <c r="FQH10"/>
      <c r="FQI10"/>
      <c r="FQJ10"/>
      <c r="FQK10"/>
      <c r="FQL10"/>
      <c r="FQM10"/>
      <c r="FQN10"/>
      <c r="FQO10"/>
      <c r="FQP10"/>
      <c r="FQQ10"/>
      <c r="FQR10"/>
      <c r="FQS10"/>
      <c r="FQT10"/>
      <c r="FQU10"/>
      <c r="FQV10"/>
      <c r="FQW10"/>
      <c r="FQX10"/>
      <c r="FQY10"/>
      <c r="FQZ10"/>
      <c r="FRA10"/>
      <c r="FRB10"/>
      <c r="FRC10"/>
      <c r="FRD10"/>
      <c r="FRE10"/>
      <c r="FRF10"/>
      <c r="FRG10"/>
      <c r="FRH10"/>
      <c r="FRI10"/>
      <c r="FRJ10"/>
      <c r="FRK10"/>
      <c r="FRL10"/>
      <c r="FRM10"/>
      <c r="FRN10"/>
      <c r="FRO10"/>
      <c r="FRP10"/>
      <c r="FRQ10"/>
      <c r="FRR10"/>
      <c r="FRS10"/>
      <c r="FRT10"/>
      <c r="FRU10"/>
      <c r="FRV10"/>
      <c r="FRW10"/>
      <c r="FRX10"/>
      <c r="FRY10"/>
      <c r="FRZ10"/>
      <c r="FSA10"/>
      <c r="FSB10"/>
      <c r="FSC10"/>
      <c r="FSD10"/>
      <c r="FSE10"/>
      <c r="FSF10"/>
      <c r="FSG10"/>
      <c r="FSH10"/>
      <c r="FSI10"/>
      <c r="FSJ10"/>
      <c r="FSK10"/>
      <c r="FSL10"/>
      <c r="FSM10"/>
      <c r="FSN10"/>
      <c r="FSO10"/>
      <c r="FSP10"/>
      <c r="FSQ10"/>
      <c r="FSR10"/>
      <c r="FSS10"/>
      <c r="FST10"/>
      <c r="FSU10"/>
      <c r="FSV10"/>
      <c r="FSW10"/>
      <c r="FSX10"/>
      <c r="FSY10"/>
      <c r="FSZ10"/>
      <c r="FTA10"/>
      <c r="FTB10"/>
      <c r="FTC10"/>
      <c r="FTD10"/>
      <c r="FTE10"/>
      <c r="FTF10"/>
      <c r="FTG10"/>
      <c r="FTH10"/>
      <c r="FTI10"/>
      <c r="FTJ10"/>
      <c r="FTK10"/>
      <c r="FTL10"/>
      <c r="FTM10"/>
      <c r="FTN10"/>
      <c r="FTO10"/>
      <c r="FTP10"/>
      <c r="FTQ10"/>
      <c r="FTR10"/>
      <c r="FTS10"/>
      <c r="FTT10"/>
      <c r="FTU10"/>
      <c r="FTV10"/>
      <c r="FTW10"/>
      <c r="FTX10"/>
      <c r="FTY10"/>
      <c r="FTZ10"/>
      <c r="FUA10"/>
      <c r="FUB10"/>
      <c r="FUC10"/>
      <c r="FUD10"/>
      <c r="FUE10"/>
      <c r="FUF10"/>
      <c r="FUG10"/>
      <c r="FUH10"/>
      <c r="FUI10"/>
      <c r="FUJ10"/>
      <c r="FUK10"/>
      <c r="FUL10"/>
      <c r="FUM10"/>
      <c r="FUN10"/>
      <c r="FUO10"/>
      <c r="FUP10"/>
      <c r="FUQ10"/>
      <c r="FUR10"/>
      <c r="FUS10"/>
      <c r="FUT10"/>
      <c r="FUU10"/>
      <c r="FUV10"/>
      <c r="FUW10"/>
      <c r="FUX10"/>
      <c r="FUY10"/>
      <c r="FUZ10"/>
      <c r="FVA10"/>
      <c r="FVB10"/>
      <c r="FVC10"/>
      <c r="FVD10"/>
      <c r="FVE10"/>
      <c r="FVF10"/>
      <c r="FVG10"/>
      <c r="FVH10"/>
      <c r="FVI10"/>
      <c r="FVJ10"/>
      <c r="FVK10"/>
      <c r="FVL10"/>
      <c r="FVM10"/>
      <c r="FVN10"/>
      <c r="FVO10"/>
      <c r="FVP10"/>
      <c r="FVQ10"/>
      <c r="FVR10"/>
      <c r="FVS10"/>
      <c r="FVT10"/>
      <c r="FVU10"/>
      <c r="FVV10"/>
      <c r="FVW10"/>
      <c r="FVX10"/>
      <c r="FVY10"/>
      <c r="FVZ10"/>
      <c r="FWA10"/>
      <c r="FWB10"/>
      <c r="FWC10"/>
      <c r="FWD10"/>
      <c r="FWE10"/>
      <c r="FWF10"/>
      <c r="FWG10"/>
      <c r="FWH10"/>
      <c r="FWI10"/>
      <c r="FWJ10"/>
      <c r="FWK10"/>
      <c r="FWL10"/>
      <c r="FWM10"/>
      <c r="FWN10"/>
      <c r="FWO10"/>
      <c r="FWP10"/>
      <c r="FWQ10"/>
      <c r="FWR10"/>
      <c r="FWS10"/>
      <c r="FWT10"/>
      <c r="FWU10"/>
      <c r="FWV10"/>
      <c r="FWW10"/>
      <c r="FWX10"/>
      <c r="FWY10"/>
      <c r="FWZ10"/>
      <c r="FXA10"/>
      <c r="FXB10"/>
      <c r="FXC10"/>
      <c r="FXD10"/>
      <c r="FXE10"/>
      <c r="FXF10"/>
      <c r="FXG10"/>
      <c r="FXH10"/>
      <c r="FXI10"/>
      <c r="FXJ10"/>
      <c r="FXK10"/>
      <c r="FXL10"/>
      <c r="FXM10"/>
      <c r="FXN10"/>
      <c r="FXO10"/>
      <c r="FXP10"/>
      <c r="FXQ10"/>
      <c r="FXR10"/>
      <c r="FXS10"/>
      <c r="FXT10"/>
      <c r="FXU10"/>
      <c r="FXV10"/>
      <c r="FXW10"/>
      <c r="FXX10"/>
      <c r="FXY10"/>
      <c r="FXZ10"/>
      <c r="FYA10"/>
      <c r="FYB10"/>
      <c r="FYC10"/>
      <c r="FYD10"/>
      <c r="FYE10"/>
      <c r="FYF10"/>
      <c r="FYG10"/>
      <c r="FYH10"/>
      <c r="FYI10"/>
      <c r="FYJ10"/>
      <c r="FYK10"/>
      <c r="FYL10"/>
      <c r="FYM10"/>
      <c r="FYN10"/>
      <c r="FYO10"/>
      <c r="FYP10"/>
      <c r="FYQ10"/>
      <c r="FYR10"/>
      <c r="FYS10"/>
      <c r="FYT10"/>
      <c r="FYU10"/>
      <c r="FYV10"/>
      <c r="FYW10"/>
      <c r="FYX10"/>
      <c r="FYY10"/>
      <c r="FYZ10"/>
      <c r="FZA10"/>
      <c r="FZB10"/>
      <c r="FZC10"/>
      <c r="FZD10"/>
      <c r="FZE10"/>
      <c r="FZF10"/>
      <c r="FZG10"/>
      <c r="FZH10"/>
      <c r="FZI10"/>
      <c r="FZJ10"/>
      <c r="FZK10"/>
      <c r="FZL10"/>
      <c r="FZM10"/>
      <c r="FZN10"/>
      <c r="FZO10"/>
      <c r="FZP10"/>
      <c r="FZQ10"/>
      <c r="FZR10"/>
      <c r="FZS10"/>
      <c r="FZT10"/>
      <c r="FZU10"/>
      <c r="FZV10"/>
      <c r="FZW10"/>
      <c r="FZX10"/>
      <c r="FZY10"/>
      <c r="FZZ10"/>
      <c r="GAA10"/>
      <c r="GAB10"/>
      <c r="GAC10"/>
      <c r="GAD10"/>
      <c r="GAE10"/>
      <c r="GAF10"/>
      <c r="GAG10"/>
      <c r="GAH10"/>
      <c r="GAI10"/>
      <c r="GAJ10"/>
      <c r="GAK10"/>
      <c r="GAL10"/>
      <c r="GAM10"/>
      <c r="GAN10"/>
      <c r="GAO10"/>
      <c r="GAP10"/>
      <c r="GAQ10"/>
      <c r="GAR10"/>
      <c r="GAS10"/>
      <c r="GAT10"/>
      <c r="GAU10"/>
      <c r="GAV10"/>
      <c r="GAW10"/>
      <c r="GAX10"/>
      <c r="GAY10"/>
      <c r="GAZ10"/>
      <c r="GBA10"/>
      <c r="GBB10"/>
      <c r="GBC10"/>
      <c r="GBD10"/>
      <c r="GBE10"/>
      <c r="GBF10"/>
      <c r="GBG10"/>
      <c r="GBH10"/>
      <c r="GBI10"/>
      <c r="GBJ10"/>
      <c r="GBK10"/>
      <c r="GBL10"/>
      <c r="GBM10"/>
      <c r="GBN10"/>
      <c r="GBO10"/>
      <c r="GBP10"/>
      <c r="GBQ10"/>
      <c r="GBR10"/>
      <c r="GBS10"/>
      <c r="GBT10"/>
      <c r="GBU10"/>
      <c r="GBV10"/>
      <c r="GBW10"/>
      <c r="GBX10"/>
      <c r="GBY10"/>
      <c r="GBZ10"/>
      <c r="GCA10"/>
      <c r="GCB10"/>
      <c r="GCC10"/>
      <c r="GCD10"/>
      <c r="GCE10"/>
      <c r="GCF10"/>
      <c r="GCG10"/>
      <c r="GCH10"/>
      <c r="GCI10"/>
      <c r="GCJ10"/>
      <c r="GCK10"/>
      <c r="GCL10"/>
      <c r="GCM10"/>
      <c r="GCN10"/>
      <c r="GCO10"/>
      <c r="GCP10"/>
      <c r="GCQ10"/>
      <c r="GCR10"/>
      <c r="GCS10"/>
      <c r="GCT10"/>
      <c r="GCU10"/>
      <c r="GCV10"/>
      <c r="GCW10"/>
      <c r="GCX10"/>
      <c r="GCY10"/>
      <c r="GCZ10"/>
      <c r="GDA10"/>
      <c r="GDB10"/>
      <c r="GDC10"/>
      <c r="GDD10"/>
      <c r="GDE10"/>
      <c r="GDF10"/>
      <c r="GDG10"/>
      <c r="GDH10"/>
      <c r="GDI10"/>
      <c r="GDJ10"/>
      <c r="GDK10"/>
      <c r="GDL10"/>
      <c r="GDM10"/>
      <c r="GDN10"/>
      <c r="GDO10"/>
      <c r="GDP10"/>
      <c r="GDQ10"/>
      <c r="GDR10"/>
      <c r="GDS10"/>
      <c r="GDT10"/>
      <c r="GDU10"/>
      <c r="GDV10"/>
      <c r="GDW10"/>
      <c r="GDX10"/>
      <c r="GDY10"/>
      <c r="GDZ10"/>
      <c r="GEA10"/>
      <c r="GEB10"/>
      <c r="GEC10"/>
      <c r="GED10"/>
      <c r="GEE10"/>
      <c r="GEF10"/>
      <c r="GEG10"/>
      <c r="GEH10"/>
      <c r="GEI10"/>
      <c r="GEJ10"/>
      <c r="GEK10"/>
      <c r="GEL10"/>
      <c r="GEM10"/>
      <c r="GEN10"/>
      <c r="GEO10"/>
      <c r="GEP10"/>
      <c r="GEQ10"/>
      <c r="GER10"/>
      <c r="GES10"/>
      <c r="GET10"/>
      <c r="GEU10"/>
      <c r="GEV10"/>
      <c r="GEW10"/>
      <c r="GEX10"/>
      <c r="GEY10"/>
      <c r="GEZ10"/>
      <c r="GFA10"/>
      <c r="GFB10"/>
      <c r="GFC10"/>
      <c r="GFD10"/>
      <c r="GFE10"/>
      <c r="GFF10"/>
      <c r="GFG10"/>
      <c r="GFH10"/>
      <c r="GFI10"/>
      <c r="GFJ10"/>
      <c r="GFK10"/>
      <c r="GFL10"/>
      <c r="GFM10"/>
      <c r="GFN10"/>
      <c r="GFO10"/>
      <c r="GFP10"/>
      <c r="GFQ10"/>
      <c r="GFR10"/>
      <c r="GFS10"/>
      <c r="GFT10"/>
      <c r="GFU10"/>
      <c r="GFV10"/>
      <c r="GFW10"/>
      <c r="GFX10"/>
      <c r="GFY10"/>
      <c r="GFZ10"/>
      <c r="GGA10"/>
      <c r="GGB10"/>
      <c r="GGC10"/>
      <c r="GGD10"/>
      <c r="GGE10"/>
      <c r="GGF10"/>
      <c r="GGG10"/>
      <c r="GGH10"/>
      <c r="GGI10"/>
      <c r="GGJ10"/>
      <c r="GGK10"/>
      <c r="GGL10"/>
      <c r="GGM10"/>
      <c r="GGN10"/>
      <c r="GGO10"/>
      <c r="GGP10"/>
      <c r="GGQ10"/>
      <c r="GGR10"/>
      <c r="GGS10"/>
      <c r="GGT10"/>
      <c r="GGU10"/>
      <c r="GGV10"/>
      <c r="GGW10"/>
      <c r="GGX10"/>
      <c r="GGY10"/>
      <c r="GGZ10"/>
      <c r="GHA10"/>
      <c r="GHB10"/>
      <c r="GHC10"/>
      <c r="GHD10"/>
      <c r="GHE10"/>
      <c r="GHF10"/>
      <c r="GHG10"/>
      <c r="GHH10"/>
      <c r="GHI10"/>
      <c r="GHJ10"/>
      <c r="GHK10"/>
      <c r="GHL10"/>
      <c r="GHM10"/>
      <c r="GHN10"/>
      <c r="GHO10"/>
      <c r="GHP10"/>
      <c r="GHQ10"/>
      <c r="GHR10"/>
      <c r="GHS10"/>
      <c r="GHT10"/>
      <c r="GHU10"/>
      <c r="GHV10"/>
      <c r="GHW10"/>
      <c r="GHX10"/>
      <c r="GHY10"/>
      <c r="GHZ10"/>
      <c r="GIA10"/>
      <c r="GIB10"/>
      <c r="GIC10"/>
      <c r="GID10"/>
      <c r="GIE10"/>
      <c r="GIF10"/>
      <c r="GIG10"/>
      <c r="GIH10"/>
      <c r="GII10"/>
      <c r="GIJ10"/>
      <c r="GIK10"/>
      <c r="GIL10"/>
      <c r="GIM10"/>
      <c r="GIN10"/>
      <c r="GIO10"/>
      <c r="GIP10"/>
      <c r="GIQ10"/>
      <c r="GIR10"/>
      <c r="GIS10"/>
      <c r="GIT10"/>
      <c r="GIU10"/>
      <c r="GIV10"/>
      <c r="GIW10"/>
      <c r="GIX10"/>
      <c r="GIY10"/>
      <c r="GIZ10"/>
      <c r="GJA10"/>
      <c r="GJB10"/>
      <c r="GJC10"/>
      <c r="GJD10"/>
      <c r="GJE10"/>
      <c r="GJF10"/>
      <c r="GJG10"/>
      <c r="GJH10"/>
      <c r="GJI10"/>
      <c r="GJJ10"/>
      <c r="GJK10"/>
      <c r="GJL10"/>
      <c r="GJM10"/>
      <c r="GJN10"/>
      <c r="GJO10"/>
      <c r="GJP10"/>
      <c r="GJQ10"/>
      <c r="GJR10"/>
      <c r="GJS10"/>
      <c r="GJT10"/>
      <c r="GJU10"/>
      <c r="GJV10"/>
      <c r="GJW10"/>
      <c r="GJX10"/>
      <c r="GJY10"/>
      <c r="GJZ10"/>
      <c r="GKA10"/>
      <c r="GKB10"/>
      <c r="GKC10"/>
      <c r="GKD10"/>
      <c r="GKE10"/>
      <c r="GKF10"/>
      <c r="GKG10"/>
      <c r="GKH10"/>
      <c r="GKI10"/>
      <c r="GKJ10"/>
      <c r="GKK10"/>
      <c r="GKL10"/>
      <c r="GKM10"/>
      <c r="GKN10"/>
      <c r="GKO10"/>
      <c r="GKP10"/>
      <c r="GKQ10"/>
      <c r="GKR10"/>
      <c r="GKS10"/>
      <c r="GKT10"/>
      <c r="GKU10"/>
      <c r="GKV10"/>
      <c r="GKW10"/>
      <c r="GKX10"/>
      <c r="GKY10"/>
      <c r="GKZ10"/>
      <c r="GLA10"/>
      <c r="GLB10"/>
      <c r="GLC10"/>
      <c r="GLD10"/>
      <c r="GLE10"/>
      <c r="GLF10"/>
      <c r="GLG10"/>
      <c r="GLH10"/>
      <c r="GLI10"/>
      <c r="GLJ10"/>
      <c r="GLK10"/>
      <c r="GLL10"/>
      <c r="GLM10"/>
      <c r="GLN10"/>
      <c r="GLO10"/>
      <c r="GLP10"/>
      <c r="GLQ10"/>
      <c r="GLR10"/>
      <c r="GLS10"/>
      <c r="GLT10"/>
      <c r="GLU10"/>
      <c r="GLV10"/>
      <c r="GLW10"/>
      <c r="GLX10"/>
      <c r="GLY10"/>
      <c r="GLZ10"/>
      <c r="GMA10"/>
      <c r="GMB10"/>
      <c r="GMC10"/>
      <c r="GMD10"/>
      <c r="GME10"/>
      <c r="GMF10"/>
      <c r="GMG10"/>
      <c r="GMH10"/>
      <c r="GMI10"/>
      <c r="GMJ10"/>
      <c r="GMK10"/>
      <c r="GML10"/>
      <c r="GMM10"/>
      <c r="GMN10"/>
      <c r="GMO10"/>
      <c r="GMP10"/>
      <c r="GMQ10"/>
      <c r="GMR10"/>
      <c r="GMS10"/>
      <c r="GMT10"/>
      <c r="GMU10"/>
      <c r="GMV10"/>
      <c r="GMW10"/>
      <c r="GMX10"/>
      <c r="GMY10"/>
      <c r="GMZ10"/>
      <c r="GNA10"/>
      <c r="GNB10"/>
      <c r="GNC10"/>
      <c r="GND10"/>
      <c r="GNE10"/>
      <c r="GNF10"/>
      <c r="GNG10"/>
      <c r="GNH10"/>
      <c r="GNI10"/>
      <c r="GNJ10"/>
      <c r="GNK10"/>
      <c r="GNL10"/>
      <c r="GNM10"/>
      <c r="GNN10"/>
      <c r="GNO10"/>
      <c r="GNP10"/>
      <c r="GNQ10"/>
      <c r="GNR10"/>
      <c r="GNS10"/>
      <c r="GNT10"/>
      <c r="GNU10"/>
      <c r="GNV10"/>
      <c r="GNW10"/>
      <c r="GNX10"/>
      <c r="GNY10"/>
      <c r="GNZ10"/>
      <c r="GOA10"/>
      <c r="GOB10"/>
      <c r="GOC10"/>
      <c r="GOD10"/>
      <c r="GOE10"/>
      <c r="GOF10"/>
      <c r="GOG10"/>
      <c r="GOH10"/>
      <c r="GOI10"/>
      <c r="GOJ10"/>
      <c r="GOK10"/>
      <c r="GOL10"/>
      <c r="GOM10"/>
      <c r="GON10"/>
      <c r="GOO10"/>
      <c r="GOP10"/>
      <c r="GOQ10"/>
      <c r="GOR10"/>
      <c r="GOS10"/>
      <c r="GOT10"/>
      <c r="GOU10"/>
      <c r="GOV10"/>
      <c r="GOW10"/>
      <c r="GOX10"/>
      <c r="GOY10"/>
      <c r="GOZ10"/>
      <c r="GPA10"/>
      <c r="GPB10"/>
      <c r="GPC10"/>
      <c r="GPD10"/>
      <c r="GPE10"/>
      <c r="GPF10"/>
      <c r="GPG10"/>
      <c r="GPH10"/>
      <c r="GPI10"/>
      <c r="GPJ10"/>
      <c r="GPK10"/>
      <c r="GPL10"/>
      <c r="GPM10"/>
      <c r="GPN10"/>
      <c r="GPO10"/>
      <c r="GPP10"/>
      <c r="GPQ10"/>
      <c r="GPR10"/>
      <c r="GPS10"/>
      <c r="GPT10"/>
      <c r="GPU10"/>
      <c r="GPV10"/>
      <c r="GPW10"/>
      <c r="GPX10"/>
      <c r="GPY10"/>
      <c r="GPZ10"/>
      <c r="GQA10"/>
      <c r="GQB10"/>
      <c r="GQC10"/>
      <c r="GQD10"/>
      <c r="GQE10"/>
      <c r="GQF10"/>
      <c r="GQG10"/>
      <c r="GQH10"/>
      <c r="GQI10"/>
      <c r="GQJ10"/>
      <c r="GQK10"/>
      <c r="GQL10"/>
      <c r="GQM10"/>
      <c r="GQN10"/>
      <c r="GQO10"/>
      <c r="GQP10"/>
      <c r="GQQ10"/>
      <c r="GQR10"/>
      <c r="GQS10"/>
      <c r="GQT10"/>
      <c r="GQU10"/>
      <c r="GQV10"/>
      <c r="GQW10"/>
      <c r="GQX10"/>
      <c r="GQY10"/>
      <c r="GQZ10"/>
      <c r="GRA10"/>
      <c r="GRB10"/>
      <c r="GRC10"/>
      <c r="GRD10"/>
      <c r="GRE10"/>
      <c r="GRF10"/>
      <c r="GRG10"/>
      <c r="GRH10"/>
      <c r="GRI10"/>
      <c r="GRJ10"/>
      <c r="GRK10"/>
      <c r="GRL10"/>
      <c r="GRM10"/>
      <c r="GRN10"/>
      <c r="GRO10"/>
      <c r="GRP10"/>
      <c r="GRQ10"/>
      <c r="GRR10"/>
      <c r="GRS10"/>
      <c r="GRT10"/>
      <c r="GRU10"/>
      <c r="GRV10"/>
      <c r="GRW10"/>
      <c r="GRX10"/>
      <c r="GRY10"/>
      <c r="GRZ10"/>
      <c r="GSA10"/>
      <c r="GSB10"/>
      <c r="GSC10"/>
      <c r="GSD10"/>
      <c r="GSE10"/>
      <c r="GSF10"/>
      <c r="GSG10"/>
      <c r="GSH10"/>
      <c r="GSI10"/>
      <c r="GSJ10"/>
      <c r="GSK10"/>
      <c r="GSL10"/>
      <c r="GSM10"/>
      <c r="GSN10"/>
      <c r="GSO10"/>
      <c r="GSP10"/>
      <c r="GSQ10"/>
      <c r="GSR10"/>
      <c r="GSS10"/>
      <c r="GST10"/>
      <c r="GSU10"/>
      <c r="GSV10"/>
      <c r="GSW10"/>
      <c r="GSX10"/>
      <c r="GSY10"/>
      <c r="GSZ10"/>
      <c r="GTA10"/>
      <c r="GTB10"/>
      <c r="GTC10"/>
      <c r="GTD10"/>
      <c r="GTE10"/>
      <c r="GTF10"/>
      <c r="GTG10"/>
      <c r="GTH10"/>
      <c r="GTI10"/>
      <c r="GTJ10"/>
      <c r="GTK10"/>
      <c r="GTL10"/>
      <c r="GTM10"/>
      <c r="GTN10"/>
      <c r="GTO10"/>
      <c r="GTP10"/>
      <c r="GTQ10"/>
      <c r="GTR10"/>
      <c r="GTS10"/>
      <c r="GTT10"/>
      <c r="GTU10"/>
      <c r="GTV10"/>
      <c r="GTW10"/>
      <c r="GTX10"/>
      <c r="GTY10"/>
      <c r="GTZ10"/>
      <c r="GUA10"/>
      <c r="GUB10"/>
      <c r="GUC10"/>
      <c r="GUD10"/>
      <c r="GUE10"/>
      <c r="GUF10"/>
      <c r="GUG10"/>
      <c r="GUH10"/>
      <c r="GUI10"/>
      <c r="GUJ10"/>
      <c r="GUK10"/>
      <c r="GUL10"/>
      <c r="GUM10"/>
      <c r="GUN10"/>
      <c r="GUO10"/>
      <c r="GUP10"/>
      <c r="GUQ10"/>
      <c r="GUR10"/>
      <c r="GUS10"/>
      <c r="GUT10"/>
      <c r="GUU10"/>
      <c r="GUV10"/>
      <c r="GUW10"/>
      <c r="GUX10"/>
      <c r="GUY10"/>
      <c r="GUZ10"/>
      <c r="GVA10"/>
      <c r="GVB10"/>
      <c r="GVC10"/>
      <c r="GVD10"/>
      <c r="GVE10"/>
      <c r="GVF10"/>
      <c r="GVG10"/>
      <c r="GVH10"/>
      <c r="GVI10"/>
      <c r="GVJ10"/>
      <c r="GVK10"/>
      <c r="GVL10"/>
      <c r="GVM10"/>
      <c r="GVN10"/>
      <c r="GVO10"/>
      <c r="GVP10"/>
      <c r="GVQ10"/>
      <c r="GVR10"/>
      <c r="GVS10"/>
      <c r="GVT10"/>
      <c r="GVU10"/>
      <c r="GVV10"/>
      <c r="GVW10"/>
      <c r="GVX10"/>
      <c r="GVY10"/>
      <c r="GVZ10"/>
      <c r="GWA10"/>
      <c r="GWB10"/>
      <c r="GWC10"/>
      <c r="GWD10"/>
      <c r="GWE10"/>
      <c r="GWF10"/>
      <c r="GWG10"/>
      <c r="GWH10"/>
      <c r="GWI10"/>
      <c r="GWJ10"/>
      <c r="GWK10"/>
      <c r="GWL10"/>
      <c r="GWM10"/>
      <c r="GWN10"/>
      <c r="GWO10"/>
      <c r="GWP10"/>
      <c r="GWQ10"/>
      <c r="GWR10"/>
      <c r="GWS10"/>
      <c r="GWT10"/>
      <c r="GWU10"/>
      <c r="GWV10"/>
      <c r="GWW10"/>
      <c r="GWX10"/>
      <c r="GWY10"/>
      <c r="GWZ10"/>
      <c r="GXA10"/>
      <c r="GXB10"/>
      <c r="GXC10"/>
      <c r="GXD10"/>
      <c r="GXE10"/>
      <c r="GXF10"/>
      <c r="GXG10"/>
      <c r="GXH10"/>
      <c r="GXI10"/>
      <c r="GXJ10"/>
      <c r="GXK10"/>
      <c r="GXL10"/>
      <c r="GXM10"/>
      <c r="GXN10"/>
      <c r="GXO10"/>
      <c r="GXP10"/>
      <c r="GXQ10"/>
      <c r="GXR10"/>
      <c r="GXS10"/>
      <c r="GXT10"/>
      <c r="GXU10"/>
      <c r="GXV10"/>
      <c r="GXW10"/>
      <c r="GXX10"/>
      <c r="GXY10"/>
      <c r="GXZ10"/>
      <c r="GYA10"/>
      <c r="GYB10"/>
      <c r="GYC10"/>
      <c r="GYD10"/>
      <c r="GYE10"/>
      <c r="GYF10"/>
      <c r="GYG10"/>
      <c r="GYH10"/>
      <c r="GYI10"/>
      <c r="GYJ10"/>
      <c r="GYK10"/>
      <c r="GYL10"/>
      <c r="GYM10"/>
      <c r="GYN10"/>
      <c r="GYO10"/>
      <c r="GYP10"/>
      <c r="GYQ10"/>
      <c r="GYR10"/>
      <c r="GYS10"/>
      <c r="GYT10"/>
      <c r="GYU10"/>
      <c r="GYV10"/>
      <c r="GYW10"/>
      <c r="GYX10"/>
      <c r="GYY10"/>
      <c r="GYZ10"/>
      <c r="GZA10"/>
      <c r="GZB10"/>
      <c r="GZC10"/>
      <c r="GZD10"/>
      <c r="GZE10"/>
      <c r="GZF10"/>
      <c r="GZG10"/>
      <c r="GZH10"/>
      <c r="GZI10"/>
      <c r="GZJ10"/>
      <c r="GZK10"/>
      <c r="GZL10"/>
      <c r="GZM10"/>
      <c r="GZN10"/>
      <c r="GZO10"/>
      <c r="GZP10"/>
      <c r="GZQ10"/>
      <c r="GZR10"/>
      <c r="GZS10"/>
      <c r="GZT10"/>
      <c r="GZU10"/>
      <c r="GZV10"/>
      <c r="GZW10"/>
      <c r="GZX10"/>
      <c r="GZY10"/>
      <c r="GZZ10"/>
      <c r="HAA10"/>
      <c r="HAB10"/>
      <c r="HAC10"/>
      <c r="HAD10"/>
      <c r="HAE10"/>
      <c r="HAF10"/>
      <c r="HAG10"/>
      <c r="HAH10"/>
      <c r="HAI10"/>
      <c r="HAJ10"/>
      <c r="HAK10"/>
      <c r="HAL10"/>
      <c r="HAM10"/>
      <c r="HAN10"/>
      <c r="HAO10"/>
      <c r="HAP10"/>
      <c r="HAQ10"/>
      <c r="HAR10"/>
      <c r="HAS10"/>
      <c r="HAT10"/>
      <c r="HAU10"/>
      <c r="HAV10"/>
      <c r="HAW10"/>
      <c r="HAX10"/>
      <c r="HAY10"/>
      <c r="HAZ10"/>
      <c r="HBA10"/>
      <c r="HBB10"/>
      <c r="HBC10"/>
      <c r="HBD10"/>
      <c r="HBE10"/>
      <c r="HBF10"/>
      <c r="HBG10"/>
      <c r="HBH10"/>
      <c r="HBI10"/>
      <c r="HBJ10"/>
      <c r="HBK10"/>
      <c r="HBL10"/>
      <c r="HBM10"/>
      <c r="HBN10"/>
      <c r="HBO10"/>
      <c r="HBP10"/>
      <c r="HBQ10"/>
      <c r="HBR10"/>
      <c r="HBS10"/>
      <c r="HBT10"/>
      <c r="HBU10"/>
      <c r="HBV10"/>
      <c r="HBW10"/>
      <c r="HBX10"/>
      <c r="HBY10"/>
      <c r="HBZ10"/>
      <c r="HCA10"/>
      <c r="HCB10"/>
      <c r="HCC10"/>
      <c r="HCD10"/>
      <c r="HCE10"/>
      <c r="HCF10"/>
      <c r="HCG10"/>
      <c r="HCH10"/>
      <c r="HCI10"/>
      <c r="HCJ10"/>
      <c r="HCK10"/>
      <c r="HCL10"/>
      <c r="HCM10"/>
      <c r="HCN10"/>
      <c r="HCO10"/>
      <c r="HCP10"/>
      <c r="HCQ10"/>
      <c r="HCR10"/>
      <c r="HCS10"/>
      <c r="HCT10"/>
      <c r="HCU10"/>
      <c r="HCV10"/>
      <c r="HCW10"/>
      <c r="HCX10"/>
      <c r="HCY10"/>
      <c r="HCZ10"/>
      <c r="HDA10"/>
      <c r="HDB10"/>
      <c r="HDC10"/>
      <c r="HDD10"/>
      <c r="HDE10"/>
      <c r="HDF10"/>
      <c r="HDG10"/>
      <c r="HDH10"/>
      <c r="HDI10"/>
      <c r="HDJ10"/>
      <c r="HDK10"/>
      <c r="HDL10"/>
      <c r="HDM10"/>
      <c r="HDN10"/>
      <c r="HDO10"/>
      <c r="HDP10"/>
      <c r="HDQ10"/>
      <c r="HDR10"/>
      <c r="HDS10"/>
      <c r="HDT10"/>
      <c r="HDU10"/>
      <c r="HDV10"/>
      <c r="HDW10"/>
      <c r="HDX10"/>
      <c r="HDY10"/>
      <c r="HDZ10"/>
      <c r="HEA10"/>
      <c r="HEB10"/>
      <c r="HEC10"/>
      <c r="HED10"/>
      <c r="HEE10"/>
      <c r="HEF10"/>
      <c r="HEG10"/>
      <c r="HEH10"/>
      <c r="HEI10"/>
      <c r="HEJ10"/>
      <c r="HEK10"/>
      <c r="HEL10"/>
      <c r="HEM10"/>
      <c r="HEN10"/>
      <c r="HEO10"/>
      <c r="HEP10"/>
      <c r="HEQ10"/>
      <c r="HER10"/>
      <c r="HES10"/>
      <c r="HET10"/>
      <c r="HEU10"/>
      <c r="HEV10"/>
      <c r="HEW10"/>
      <c r="HEX10"/>
      <c r="HEY10"/>
      <c r="HEZ10"/>
      <c r="HFA10"/>
      <c r="HFB10"/>
      <c r="HFC10"/>
      <c r="HFD10"/>
      <c r="HFE10"/>
      <c r="HFF10"/>
      <c r="HFG10"/>
      <c r="HFH10"/>
      <c r="HFI10"/>
      <c r="HFJ10"/>
      <c r="HFK10"/>
      <c r="HFL10"/>
      <c r="HFM10"/>
      <c r="HFN10"/>
      <c r="HFO10"/>
      <c r="HFP10"/>
      <c r="HFQ10"/>
      <c r="HFR10"/>
      <c r="HFS10"/>
      <c r="HFT10"/>
      <c r="HFU10"/>
      <c r="HFV10"/>
      <c r="HFW10"/>
      <c r="HFX10"/>
      <c r="HFY10"/>
      <c r="HFZ10"/>
      <c r="HGA10"/>
      <c r="HGB10"/>
      <c r="HGC10"/>
      <c r="HGD10"/>
      <c r="HGE10"/>
      <c r="HGF10"/>
      <c r="HGG10"/>
      <c r="HGH10"/>
      <c r="HGI10"/>
      <c r="HGJ10"/>
      <c r="HGK10"/>
      <c r="HGL10"/>
      <c r="HGM10"/>
      <c r="HGN10"/>
      <c r="HGO10"/>
      <c r="HGP10"/>
      <c r="HGQ10"/>
      <c r="HGR10"/>
      <c r="HGS10"/>
      <c r="HGT10"/>
      <c r="HGU10"/>
      <c r="HGV10"/>
      <c r="HGW10"/>
      <c r="HGX10"/>
      <c r="HGY10"/>
      <c r="HGZ10"/>
      <c r="HHA10"/>
      <c r="HHB10"/>
      <c r="HHC10"/>
      <c r="HHD10"/>
      <c r="HHE10"/>
      <c r="HHF10"/>
      <c r="HHG10"/>
      <c r="HHH10"/>
      <c r="HHI10"/>
      <c r="HHJ10"/>
      <c r="HHK10"/>
      <c r="HHL10"/>
      <c r="HHM10"/>
      <c r="HHN10"/>
      <c r="HHO10"/>
      <c r="HHP10"/>
      <c r="HHQ10"/>
      <c r="HHR10"/>
      <c r="HHS10"/>
      <c r="HHT10"/>
      <c r="HHU10"/>
      <c r="HHV10"/>
      <c r="HHW10"/>
      <c r="HHX10"/>
      <c r="HHY10"/>
      <c r="HHZ10"/>
      <c r="HIA10"/>
      <c r="HIB10"/>
      <c r="HIC10"/>
      <c r="HID10"/>
      <c r="HIE10"/>
      <c r="HIF10"/>
      <c r="HIG10"/>
      <c r="HIH10"/>
      <c r="HII10"/>
      <c r="HIJ10"/>
      <c r="HIK10"/>
      <c r="HIL10"/>
      <c r="HIM10"/>
      <c r="HIN10"/>
      <c r="HIO10"/>
      <c r="HIP10"/>
      <c r="HIQ10"/>
      <c r="HIR10"/>
      <c r="HIS10"/>
      <c r="HIT10"/>
      <c r="HIU10"/>
      <c r="HIV10"/>
      <c r="HIW10"/>
      <c r="HIX10"/>
      <c r="HIY10"/>
      <c r="HIZ10"/>
      <c r="HJA10"/>
      <c r="HJB10"/>
      <c r="HJC10"/>
      <c r="HJD10"/>
      <c r="HJE10"/>
      <c r="HJF10"/>
      <c r="HJG10"/>
      <c r="HJH10"/>
      <c r="HJI10"/>
      <c r="HJJ10"/>
      <c r="HJK10"/>
      <c r="HJL10"/>
      <c r="HJM10"/>
      <c r="HJN10"/>
      <c r="HJO10"/>
      <c r="HJP10"/>
      <c r="HJQ10"/>
      <c r="HJR10"/>
      <c r="HJS10"/>
      <c r="HJT10"/>
      <c r="HJU10"/>
      <c r="HJV10"/>
      <c r="HJW10"/>
      <c r="HJX10"/>
      <c r="HJY10"/>
      <c r="HJZ10"/>
      <c r="HKA10"/>
      <c r="HKB10"/>
      <c r="HKC10"/>
      <c r="HKD10"/>
      <c r="HKE10"/>
      <c r="HKF10"/>
      <c r="HKG10"/>
      <c r="HKH10"/>
      <c r="HKI10"/>
      <c r="HKJ10"/>
      <c r="HKK10"/>
      <c r="HKL10"/>
      <c r="HKM10"/>
      <c r="HKN10"/>
      <c r="HKO10"/>
      <c r="HKP10"/>
      <c r="HKQ10"/>
      <c r="HKR10"/>
      <c r="HKS10"/>
      <c r="HKT10"/>
      <c r="HKU10"/>
      <c r="HKV10"/>
      <c r="HKW10"/>
      <c r="HKX10"/>
      <c r="HKY10"/>
      <c r="HKZ10"/>
      <c r="HLA10"/>
      <c r="HLB10"/>
      <c r="HLC10"/>
      <c r="HLD10"/>
      <c r="HLE10"/>
      <c r="HLF10"/>
      <c r="HLG10"/>
      <c r="HLH10"/>
      <c r="HLI10"/>
      <c r="HLJ10"/>
      <c r="HLK10"/>
      <c r="HLL10"/>
      <c r="HLM10"/>
      <c r="HLN10"/>
      <c r="HLO10"/>
      <c r="HLP10"/>
      <c r="HLQ10"/>
      <c r="HLR10"/>
      <c r="HLS10"/>
      <c r="HLT10"/>
      <c r="HLU10"/>
      <c r="HLV10"/>
      <c r="HLW10"/>
      <c r="HLX10"/>
      <c r="HLY10"/>
      <c r="HLZ10"/>
      <c r="HMA10"/>
      <c r="HMB10"/>
      <c r="HMC10"/>
      <c r="HMD10"/>
      <c r="HME10"/>
      <c r="HMF10"/>
      <c r="HMG10"/>
      <c r="HMH10"/>
      <c r="HMI10"/>
      <c r="HMJ10"/>
      <c r="HMK10"/>
      <c r="HML10"/>
      <c r="HMM10"/>
      <c r="HMN10"/>
      <c r="HMO10"/>
      <c r="HMP10"/>
      <c r="HMQ10"/>
      <c r="HMR10"/>
      <c r="HMS10"/>
      <c r="HMT10"/>
      <c r="HMU10"/>
      <c r="HMV10"/>
      <c r="HMW10"/>
      <c r="HMX10"/>
      <c r="HMY10"/>
      <c r="HMZ10"/>
      <c r="HNA10"/>
      <c r="HNB10"/>
      <c r="HNC10"/>
      <c r="HND10"/>
      <c r="HNE10"/>
      <c r="HNF10"/>
      <c r="HNG10"/>
      <c r="HNH10"/>
      <c r="HNI10"/>
      <c r="HNJ10"/>
      <c r="HNK10"/>
      <c r="HNL10"/>
      <c r="HNM10"/>
      <c r="HNN10"/>
      <c r="HNO10"/>
      <c r="HNP10"/>
      <c r="HNQ10"/>
      <c r="HNR10"/>
      <c r="HNS10"/>
      <c r="HNT10"/>
      <c r="HNU10"/>
      <c r="HNV10"/>
      <c r="HNW10"/>
      <c r="HNX10"/>
      <c r="HNY10"/>
      <c r="HNZ10"/>
      <c r="HOA10"/>
      <c r="HOB10"/>
      <c r="HOC10"/>
      <c r="HOD10"/>
      <c r="HOE10"/>
      <c r="HOF10"/>
      <c r="HOG10"/>
      <c r="HOH10"/>
      <c r="HOI10"/>
      <c r="HOJ10"/>
      <c r="HOK10"/>
      <c r="HOL10"/>
      <c r="HOM10"/>
      <c r="HON10"/>
      <c r="HOO10"/>
      <c r="HOP10"/>
      <c r="HOQ10"/>
      <c r="HOR10"/>
      <c r="HOS10"/>
      <c r="HOT10"/>
      <c r="HOU10"/>
      <c r="HOV10"/>
      <c r="HOW10"/>
      <c r="HOX10"/>
      <c r="HOY10"/>
      <c r="HOZ10"/>
      <c r="HPA10"/>
      <c r="HPB10"/>
      <c r="HPC10"/>
      <c r="HPD10"/>
      <c r="HPE10"/>
      <c r="HPF10"/>
      <c r="HPG10"/>
      <c r="HPH10"/>
      <c r="HPI10"/>
      <c r="HPJ10"/>
      <c r="HPK10"/>
      <c r="HPL10"/>
      <c r="HPM10"/>
      <c r="HPN10"/>
      <c r="HPO10"/>
      <c r="HPP10"/>
      <c r="HPQ10"/>
      <c r="HPR10"/>
      <c r="HPS10"/>
      <c r="HPT10"/>
      <c r="HPU10"/>
      <c r="HPV10"/>
      <c r="HPW10"/>
      <c r="HPX10"/>
      <c r="HPY10"/>
      <c r="HPZ10"/>
      <c r="HQA10"/>
      <c r="HQB10"/>
      <c r="HQC10"/>
      <c r="HQD10"/>
      <c r="HQE10"/>
      <c r="HQF10"/>
      <c r="HQG10"/>
      <c r="HQH10"/>
      <c r="HQI10"/>
      <c r="HQJ10"/>
      <c r="HQK10"/>
      <c r="HQL10"/>
      <c r="HQM10"/>
      <c r="HQN10"/>
      <c r="HQO10"/>
      <c r="HQP10"/>
      <c r="HQQ10"/>
      <c r="HQR10"/>
      <c r="HQS10"/>
      <c r="HQT10"/>
      <c r="HQU10"/>
      <c r="HQV10"/>
      <c r="HQW10"/>
      <c r="HQX10"/>
      <c r="HQY10"/>
      <c r="HQZ10"/>
      <c r="HRA10"/>
      <c r="HRB10"/>
      <c r="HRC10"/>
      <c r="HRD10"/>
      <c r="HRE10"/>
      <c r="HRF10"/>
      <c r="HRG10"/>
      <c r="HRH10"/>
      <c r="HRI10"/>
      <c r="HRJ10"/>
      <c r="HRK10"/>
      <c r="HRL10"/>
      <c r="HRM10"/>
      <c r="HRN10"/>
      <c r="HRO10"/>
      <c r="HRP10"/>
      <c r="HRQ10"/>
      <c r="HRR10"/>
      <c r="HRS10"/>
      <c r="HRT10"/>
      <c r="HRU10"/>
      <c r="HRV10"/>
      <c r="HRW10"/>
      <c r="HRX10"/>
      <c r="HRY10"/>
      <c r="HRZ10"/>
      <c r="HSA10"/>
      <c r="HSB10"/>
      <c r="HSC10"/>
      <c r="HSD10"/>
      <c r="HSE10"/>
      <c r="HSF10"/>
      <c r="HSG10"/>
      <c r="HSH10"/>
      <c r="HSI10"/>
      <c r="HSJ10"/>
      <c r="HSK10"/>
      <c r="HSL10"/>
      <c r="HSM10"/>
      <c r="HSN10"/>
      <c r="HSO10"/>
      <c r="HSP10"/>
      <c r="HSQ10"/>
      <c r="HSR10"/>
      <c r="HSS10"/>
      <c r="HST10"/>
      <c r="HSU10"/>
      <c r="HSV10"/>
      <c r="HSW10"/>
      <c r="HSX10"/>
      <c r="HSY10"/>
      <c r="HSZ10"/>
      <c r="HTA10"/>
      <c r="HTB10"/>
      <c r="HTC10"/>
      <c r="HTD10"/>
      <c r="HTE10"/>
      <c r="HTF10"/>
      <c r="HTG10"/>
      <c r="HTH10"/>
      <c r="HTI10"/>
      <c r="HTJ10"/>
      <c r="HTK10"/>
      <c r="HTL10"/>
      <c r="HTM10"/>
      <c r="HTN10"/>
      <c r="HTO10"/>
      <c r="HTP10"/>
      <c r="HTQ10"/>
      <c r="HTR10"/>
      <c r="HTS10"/>
      <c r="HTT10"/>
      <c r="HTU10"/>
      <c r="HTV10"/>
      <c r="HTW10"/>
      <c r="HTX10"/>
      <c r="HTY10"/>
      <c r="HTZ10"/>
      <c r="HUA10"/>
      <c r="HUB10"/>
      <c r="HUC10"/>
      <c r="HUD10"/>
      <c r="HUE10"/>
      <c r="HUF10"/>
      <c r="HUG10"/>
      <c r="HUH10"/>
      <c r="HUI10"/>
      <c r="HUJ10"/>
      <c r="HUK10"/>
      <c r="HUL10"/>
      <c r="HUM10"/>
      <c r="HUN10"/>
      <c r="HUO10"/>
      <c r="HUP10"/>
      <c r="HUQ10"/>
      <c r="HUR10"/>
      <c r="HUS10"/>
      <c r="HUT10"/>
      <c r="HUU10"/>
      <c r="HUV10"/>
      <c r="HUW10"/>
      <c r="HUX10"/>
      <c r="HUY10"/>
      <c r="HUZ10"/>
      <c r="HVA10"/>
      <c r="HVB10"/>
      <c r="HVC10"/>
      <c r="HVD10"/>
      <c r="HVE10"/>
      <c r="HVF10"/>
      <c r="HVG10"/>
      <c r="HVH10"/>
      <c r="HVI10"/>
      <c r="HVJ10"/>
      <c r="HVK10"/>
      <c r="HVL10"/>
      <c r="HVM10"/>
      <c r="HVN10"/>
      <c r="HVO10"/>
      <c r="HVP10"/>
      <c r="HVQ10"/>
      <c r="HVR10"/>
      <c r="HVS10"/>
      <c r="HVT10"/>
      <c r="HVU10"/>
      <c r="HVV10"/>
      <c r="HVW10"/>
      <c r="HVX10"/>
      <c r="HVY10"/>
      <c r="HVZ10"/>
      <c r="HWA10"/>
      <c r="HWB10"/>
      <c r="HWC10"/>
      <c r="HWD10"/>
      <c r="HWE10"/>
      <c r="HWF10"/>
      <c r="HWG10"/>
      <c r="HWH10"/>
      <c r="HWI10"/>
      <c r="HWJ10"/>
      <c r="HWK10"/>
      <c r="HWL10"/>
      <c r="HWM10"/>
      <c r="HWN10"/>
      <c r="HWO10"/>
      <c r="HWP10"/>
      <c r="HWQ10"/>
      <c r="HWR10"/>
      <c r="HWS10"/>
      <c r="HWT10"/>
      <c r="HWU10"/>
      <c r="HWV10"/>
      <c r="HWW10"/>
      <c r="HWX10"/>
      <c r="HWY10"/>
      <c r="HWZ10"/>
      <c r="HXA10"/>
      <c r="HXB10"/>
      <c r="HXC10"/>
      <c r="HXD10"/>
      <c r="HXE10"/>
      <c r="HXF10"/>
      <c r="HXG10"/>
      <c r="HXH10"/>
      <c r="HXI10"/>
      <c r="HXJ10"/>
      <c r="HXK10"/>
      <c r="HXL10"/>
      <c r="HXM10"/>
      <c r="HXN10"/>
      <c r="HXO10"/>
      <c r="HXP10"/>
      <c r="HXQ10"/>
      <c r="HXR10"/>
      <c r="HXS10"/>
      <c r="HXT10"/>
      <c r="HXU10"/>
      <c r="HXV10"/>
      <c r="HXW10"/>
      <c r="HXX10"/>
      <c r="HXY10"/>
      <c r="HXZ10"/>
      <c r="HYA10"/>
      <c r="HYB10"/>
      <c r="HYC10"/>
      <c r="HYD10"/>
      <c r="HYE10"/>
      <c r="HYF10"/>
      <c r="HYG10"/>
      <c r="HYH10"/>
      <c r="HYI10"/>
      <c r="HYJ10"/>
      <c r="HYK10"/>
      <c r="HYL10"/>
      <c r="HYM10"/>
      <c r="HYN10"/>
      <c r="HYO10"/>
      <c r="HYP10"/>
      <c r="HYQ10"/>
      <c r="HYR10"/>
      <c r="HYS10"/>
      <c r="HYT10"/>
      <c r="HYU10"/>
      <c r="HYV10"/>
      <c r="HYW10"/>
      <c r="HYX10"/>
      <c r="HYY10"/>
      <c r="HYZ10"/>
      <c r="HZA10"/>
      <c r="HZB10"/>
      <c r="HZC10"/>
      <c r="HZD10"/>
      <c r="HZE10"/>
      <c r="HZF10"/>
      <c r="HZG10"/>
      <c r="HZH10"/>
      <c r="HZI10"/>
      <c r="HZJ10"/>
      <c r="HZK10"/>
      <c r="HZL10"/>
      <c r="HZM10"/>
      <c r="HZN10"/>
      <c r="HZO10"/>
      <c r="HZP10"/>
      <c r="HZQ10"/>
      <c r="HZR10"/>
      <c r="HZS10"/>
      <c r="HZT10"/>
      <c r="HZU10"/>
      <c r="HZV10"/>
      <c r="HZW10"/>
      <c r="HZX10"/>
      <c r="HZY10"/>
      <c r="HZZ10"/>
      <c r="IAA10"/>
      <c r="IAB10"/>
      <c r="IAC10"/>
      <c r="IAD10"/>
      <c r="IAE10"/>
      <c r="IAF10"/>
      <c r="IAG10"/>
      <c r="IAH10"/>
      <c r="IAI10"/>
      <c r="IAJ10"/>
      <c r="IAK10"/>
      <c r="IAL10"/>
      <c r="IAM10"/>
      <c r="IAN10"/>
      <c r="IAO10"/>
      <c r="IAP10"/>
      <c r="IAQ10"/>
      <c r="IAR10"/>
      <c r="IAS10"/>
      <c r="IAT10"/>
      <c r="IAU10"/>
      <c r="IAV10"/>
      <c r="IAW10"/>
      <c r="IAX10"/>
      <c r="IAY10"/>
      <c r="IAZ10"/>
      <c r="IBA10"/>
      <c r="IBB10"/>
      <c r="IBC10"/>
      <c r="IBD10"/>
      <c r="IBE10"/>
      <c r="IBF10"/>
      <c r="IBG10"/>
      <c r="IBH10"/>
      <c r="IBI10"/>
      <c r="IBJ10"/>
      <c r="IBK10"/>
      <c r="IBL10"/>
      <c r="IBM10"/>
      <c r="IBN10"/>
      <c r="IBO10"/>
      <c r="IBP10"/>
      <c r="IBQ10"/>
      <c r="IBR10"/>
      <c r="IBS10"/>
      <c r="IBT10"/>
      <c r="IBU10"/>
      <c r="IBV10"/>
      <c r="IBW10"/>
      <c r="IBX10"/>
      <c r="IBY10"/>
      <c r="IBZ10"/>
      <c r="ICA10"/>
      <c r="ICB10"/>
      <c r="ICC10"/>
      <c r="ICD10"/>
      <c r="ICE10"/>
      <c r="ICF10"/>
      <c r="ICG10"/>
      <c r="ICH10"/>
      <c r="ICI10"/>
      <c r="ICJ10"/>
      <c r="ICK10"/>
      <c r="ICL10"/>
      <c r="ICM10"/>
      <c r="ICN10"/>
      <c r="ICO10"/>
      <c r="ICP10"/>
      <c r="ICQ10"/>
      <c r="ICR10"/>
      <c r="ICS10"/>
      <c r="ICT10"/>
      <c r="ICU10"/>
      <c r="ICV10"/>
      <c r="ICW10"/>
      <c r="ICX10"/>
      <c r="ICY10"/>
      <c r="ICZ10"/>
      <c r="IDA10"/>
      <c r="IDB10"/>
      <c r="IDC10"/>
      <c r="IDD10"/>
      <c r="IDE10"/>
      <c r="IDF10"/>
      <c r="IDG10"/>
      <c r="IDH10"/>
      <c r="IDI10"/>
      <c r="IDJ10"/>
      <c r="IDK10"/>
      <c r="IDL10"/>
      <c r="IDM10"/>
      <c r="IDN10"/>
      <c r="IDO10"/>
      <c r="IDP10"/>
      <c r="IDQ10"/>
      <c r="IDR10"/>
      <c r="IDS10"/>
      <c r="IDT10"/>
      <c r="IDU10"/>
      <c r="IDV10"/>
      <c r="IDW10"/>
      <c r="IDX10"/>
      <c r="IDY10"/>
      <c r="IDZ10"/>
      <c r="IEA10"/>
      <c r="IEB10"/>
      <c r="IEC10"/>
      <c r="IED10"/>
      <c r="IEE10"/>
      <c r="IEF10"/>
      <c r="IEG10"/>
      <c r="IEH10"/>
      <c r="IEI10"/>
      <c r="IEJ10"/>
      <c r="IEK10"/>
      <c r="IEL10"/>
      <c r="IEM10"/>
      <c r="IEN10"/>
      <c r="IEO10"/>
      <c r="IEP10"/>
      <c r="IEQ10"/>
      <c r="IER10"/>
      <c r="IES10"/>
      <c r="IET10"/>
      <c r="IEU10"/>
      <c r="IEV10"/>
      <c r="IEW10"/>
      <c r="IEX10"/>
      <c r="IEY10"/>
      <c r="IEZ10"/>
      <c r="IFA10"/>
      <c r="IFB10"/>
      <c r="IFC10"/>
      <c r="IFD10"/>
      <c r="IFE10"/>
      <c r="IFF10"/>
      <c r="IFG10"/>
      <c r="IFH10"/>
      <c r="IFI10"/>
      <c r="IFJ10"/>
      <c r="IFK10"/>
      <c r="IFL10"/>
      <c r="IFM10"/>
      <c r="IFN10"/>
      <c r="IFO10"/>
      <c r="IFP10"/>
      <c r="IFQ10"/>
      <c r="IFR10"/>
      <c r="IFS10"/>
      <c r="IFT10"/>
      <c r="IFU10"/>
      <c r="IFV10"/>
      <c r="IFW10"/>
      <c r="IFX10"/>
      <c r="IFY10"/>
      <c r="IFZ10"/>
      <c r="IGA10"/>
      <c r="IGB10"/>
      <c r="IGC10"/>
      <c r="IGD10"/>
      <c r="IGE10"/>
      <c r="IGF10"/>
      <c r="IGG10"/>
      <c r="IGH10"/>
      <c r="IGI10"/>
      <c r="IGJ10"/>
      <c r="IGK10"/>
      <c r="IGL10"/>
      <c r="IGM10"/>
      <c r="IGN10"/>
      <c r="IGO10"/>
      <c r="IGP10"/>
      <c r="IGQ10"/>
      <c r="IGR10"/>
      <c r="IGS10"/>
      <c r="IGT10"/>
      <c r="IGU10"/>
      <c r="IGV10"/>
      <c r="IGW10"/>
      <c r="IGX10"/>
      <c r="IGY10"/>
      <c r="IGZ10"/>
      <c r="IHA10"/>
      <c r="IHB10"/>
      <c r="IHC10"/>
      <c r="IHD10"/>
      <c r="IHE10"/>
      <c r="IHF10"/>
      <c r="IHG10"/>
      <c r="IHH10"/>
      <c r="IHI10"/>
      <c r="IHJ10"/>
      <c r="IHK10"/>
      <c r="IHL10"/>
      <c r="IHM10"/>
      <c r="IHN10"/>
      <c r="IHO10"/>
      <c r="IHP10"/>
      <c r="IHQ10"/>
      <c r="IHR10"/>
      <c r="IHS10"/>
      <c r="IHT10"/>
      <c r="IHU10"/>
      <c r="IHV10"/>
      <c r="IHW10"/>
      <c r="IHX10"/>
      <c r="IHY10"/>
      <c r="IHZ10"/>
      <c r="IIA10"/>
      <c r="IIB10"/>
      <c r="IIC10"/>
      <c r="IID10"/>
      <c r="IIE10"/>
      <c r="IIF10"/>
      <c r="IIG10"/>
      <c r="IIH10"/>
      <c r="III10"/>
      <c r="IIJ10"/>
      <c r="IIK10"/>
      <c r="IIL10"/>
      <c r="IIM10"/>
      <c r="IIN10"/>
      <c r="IIO10"/>
      <c r="IIP10"/>
      <c r="IIQ10"/>
      <c r="IIR10"/>
      <c r="IIS10"/>
      <c r="IIT10"/>
      <c r="IIU10"/>
      <c r="IIV10"/>
      <c r="IIW10"/>
      <c r="IIX10"/>
      <c r="IIY10"/>
      <c r="IIZ10"/>
      <c r="IJA10"/>
      <c r="IJB10"/>
      <c r="IJC10"/>
      <c r="IJD10"/>
      <c r="IJE10"/>
      <c r="IJF10"/>
      <c r="IJG10"/>
      <c r="IJH10"/>
      <c r="IJI10"/>
      <c r="IJJ10"/>
      <c r="IJK10"/>
      <c r="IJL10"/>
      <c r="IJM10"/>
      <c r="IJN10"/>
      <c r="IJO10"/>
      <c r="IJP10"/>
      <c r="IJQ10"/>
      <c r="IJR10"/>
      <c r="IJS10"/>
      <c r="IJT10"/>
      <c r="IJU10"/>
      <c r="IJV10"/>
      <c r="IJW10"/>
      <c r="IJX10"/>
      <c r="IJY10"/>
      <c r="IJZ10"/>
      <c r="IKA10"/>
      <c r="IKB10"/>
      <c r="IKC10"/>
      <c r="IKD10"/>
      <c r="IKE10"/>
      <c r="IKF10"/>
      <c r="IKG10"/>
      <c r="IKH10"/>
      <c r="IKI10"/>
      <c r="IKJ10"/>
      <c r="IKK10"/>
      <c r="IKL10"/>
      <c r="IKM10"/>
      <c r="IKN10"/>
      <c r="IKO10"/>
      <c r="IKP10"/>
      <c r="IKQ10"/>
      <c r="IKR10"/>
      <c r="IKS10"/>
      <c r="IKT10"/>
      <c r="IKU10"/>
      <c r="IKV10"/>
      <c r="IKW10"/>
      <c r="IKX10"/>
      <c r="IKY10"/>
      <c r="IKZ10"/>
      <c r="ILA10"/>
      <c r="ILB10"/>
      <c r="ILC10"/>
      <c r="ILD10"/>
      <c r="ILE10"/>
      <c r="ILF10"/>
      <c r="ILG10"/>
      <c r="ILH10"/>
      <c r="ILI10"/>
      <c r="ILJ10"/>
      <c r="ILK10"/>
      <c r="ILL10"/>
      <c r="ILM10"/>
      <c r="ILN10"/>
      <c r="ILO10"/>
      <c r="ILP10"/>
      <c r="ILQ10"/>
      <c r="ILR10"/>
      <c r="ILS10"/>
      <c r="ILT10"/>
      <c r="ILU10"/>
      <c r="ILV10"/>
      <c r="ILW10"/>
      <c r="ILX10"/>
      <c r="ILY10"/>
      <c r="ILZ10"/>
      <c r="IMA10"/>
      <c r="IMB10"/>
      <c r="IMC10"/>
      <c r="IMD10"/>
      <c r="IME10"/>
      <c r="IMF10"/>
      <c r="IMG10"/>
      <c r="IMH10"/>
      <c r="IMI10"/>
      <c r="IMJ10"/>
      <c r="IMK10"/>
      <c r="IML10"/>
      <c r="IMM10"/>
      <c r="IMN10"/>
      <c r="IMO10"/>
      <c r="IMP10"/>
      <c r="IMQ10"/>
      <c r="IMR10"/>
      <c r="IMS10"/>
      <c r="IMT10"/>
      <c r="IMU10"/>
      <c r="IMV10"/>
      <c r="IMW10"/>
      <c r="IMX10"/>
      <c r="IMY10"/>
      <c r="IMZ10"/>
      <c r="INA10"/>
      <c r="INB10"/>
      <c r="INC10"/>
      <c r="IND10"/>
      <c r="INE10"/>
      <c r="INF10"/>
      <c r="ING10"/>
      <c r="INH10"/>
      <c r="INI10"/>
      <c r="INJ10"/>
      <c r="INK10"/>
      <c r="INL10"/>
      <c r="INM10"/>
      <c r="INN10"/>
      <c r="INO10"/>
      <c r="INP10"/>
      <c r="INQ10"/>
      <c r="INR10"/>
      <c r="INS10"/>
      <c r="INT10"/>
      <c r="INU10"/>
      <c r="INV10"/>
      <c r="INW10"/>
      <c r="INX10"/>
      <c r="INY10"/>
      <c r="INZ10"/>
      <c r="IOA10"/>
      <c r="IOB10"/>
      <c r="IOC10"/>
      <c r="IOD10"/>
      <c r="IOE10"/>
      <c r="IOF10"/>
      <c r="IOG10"/>
      <c r="IOH10"/>
      <c r="IOI10"/>
      <c r="IOJ10"/>
      <c r="IOK10"/>
      <c r="IOL10"/>
      <c r="IOM10"/>
      <c r="ION10"/>
      <c r="IOO10"/>
      <c r="IOP10"/>
      <c r="IOQ10"/>
      <c r="IOR10"/>
      <c r="IOS10"/>
      <c r="IOT10"/>
      <c r="IOU10"/>
      <c r="IOV10"/>
      <c r="IOW10"/>
      <c r="IOX10"/>
      <c r="IOY10"/>
      <c r="IOZ10"/>
      <c r="IPA10"/>
      <c r="IPB10"/>
      <c r="IPC10"/>
      <c r="IPD10"/>
      <c r="IPE10"/>
      <c r="IPF10"/>
      <c r="IPG10"/>
      <c r="IPH10"/>
      <c r="IPI10"/>
      <c r="IPJ10"/>
      <c r="IPK10"/>
      <c r="IPL10"/>
      <c r="IPM10"/>
      <c r="IPN10"/>
      <c r="IPO10"/>
      <c r="IPP10"/>
      <c r="IPQ10"/>
      <c r="IPR10"/>
      <c r="IPS10"/>
      <c r="IPT10"/>
      <c r="IPU10"/>
      <c r="IPV10"/>
      <c r="IPW10"/>
      <c r="IPX10"/>
      <c r="IPY10"/>
      <c r="IPZ10"/>
      <c r="IQA10"/>
      <c r="IQB10"/>
      <c r="IQC10"/>
      <c r="IQD10"/>
      <c r="IQE10"/>
      <c r="IQF10"/>
      <c r="IQG10"/>
      <c r="IQH10"/>
      <c r="IQI10"/>
      <c r="IQJ10"/>
      <c r="IQK10"/>
      <c r="IQL10"/>
      <c r="IQM10"/>
      <c r="IQN10"/>
      <c r="IQO10"/>
      <c r="IQP10"/>
      <c r="IQQ10"/>
      <c r="IQR10"/>
      <c r="IQS10"/>
      <c r="IQT10"/>
      <c r="IQU10"/>
      <c r="IQV10"/>
      <c r="IQW10"/>
      <c r="IQX10"/>
      <c r="IQY10"/>
      <c r="IQZ10"/>
      <c r="IRA10"/>
      <c r="IRB10"/>
      <c r="IRC10"/>
      <c r="IRD10"/>
      <c r="IRE10"/>
      <c r="IRF10"/>
      <c r="IRG10"/>
      <c r="IRH10"/>
      <c r="IRI10"/>
      <c r="IRJ10"/>
      <c r="IRK10"/>
      <c r="IRL10"/>
      <c r="IRM10"/>
      <c r="IRN10"/>
      <c r="IRO10"/>
      <c r="IRP10"/>
      <c r="IRQ10"/>
      <c r="IRR10"/>
      <c r="IRS10"/>
      <c r="IRT10"/>
      <c r="IRU10"/>
      <c r="IRV10"/>
      <c r="IRW10"/>
      <c r="IRX10"/>
      <c r="IRY10"/>
      <c r="IRZ10"/>
      <c r="ISA10"/>
      <c r="ISB10"/>
      <c r="ISC10"/>
      <c r="ISD10"/>
      <c r="ISE10"/>
      <c r="ISF10"/>
      <c r="ISG10"/>
      <c r="ISH10"/>
      <c r="ISI10"/>
      <c r="ISJ10"/>
      <c r="ISK10"/>
      <c r="ISL10"/>
      <c r="ISM10"/>
      <c r="ISN10"/>
      <c r="ISO10"/>
      <c r="ISP10"/>
      <c r="ISQ10"/>
      <c r="ISR10"/>
      <c r="ISS10"/>
      <c r="IST10"/>
      <c r="ISU10"/>
      <c r="ISV10"/>
      <c r="ISW10"/>
      <c r="ISX10"/>
      <c r="ISY10"/>
      <c r="ISZ10"/>
      <c r="ITA10"/>
      <c r="ITB10"/>
      <c r="ITC10"/>
      <c r="ITD10"/>
      <c r="ITE10"/>
      <c r="ITF10"/>
      <c r="ITG10"/>
      <c r="ITH10"/>
      <c r="ITI10"/>
      <c r="ITJ10"/>
      <c r="ITK10"/>
      <c r="ITL10"/>
      <c r="ITM10"/>
      <c r="ITN10"/>
      <c r="ITO10"/>
      <c r="ITP10"/>
      <c r="ITQ10"/>
      <c r="ITR10"/>
      <c r="ITS10"/>
      <c r="ITT10"/>
      <c r="ITU10"/>
      <c r="ITV10"/>
      <c r="ITW10"/>
      <c r="ITX10"/>
      <c r="ITY10"/>
      <c r="ITZ10"/>
      <c r="IUA10"/>
      <c r="IUB10"/>
      <c r="IUC10"/>
      <c r="IUD10"/>
      <c r="IUE10"/>
      <c r="IUF10"/>
      <c r="IUG10"/>
      <c r="IUH10"/>
      <c r="IUI10"/>
      <c r="IUJ10"/>
      <c r="IUK10"/>
      <c r="IUL10"/>
      <c r="IUM10"/>
      <c r="IUN10"/>
      <c r="IUO10"/>
      <c r="IUP10"/>
      <c r="IUQ10"/>
      <c r="IUR10"/>
      <c r="IUS10"/>
      <c r="IUT10"/>
      <c r="IUU10"/>
      <c r="IUV10"/>
      <c r="IUW10"/>
      <c r="IUX10"/>
      <c r="IUY10"/>
      <c r="IUZ10"/>
      <c r="IVA10"/>
      <c r="IVB10"/>
      <c r="IVC10"/>
      <c r="IVD10"/>
      <c r="IVE10"/>
      <c r="IVF10"/>
      <c r="IVG10"/>
      <c r="IVH10"/>
      <c r="IVI10"/>
      <c r="IVJ10"/>
      <c r="IVK10"/>
      <c r="IVL10"/>
      <c r="IVM10"/>
      <c r="IVN10"/>
      <c r="IVO10"/>
      <c r="IVP10"/>
      <c r="IVQ10"/>
      <c r="IVR10"/>
      <c r="IVS10"/>
      <c r="IVT10"/>
      <c r="IVU10"/>
      <c r="IVV10"/>
      <c r="IVW10"/>
      <c r="IVX10"/>
      <c r="IVY10"/>
      <c r="IVZ10"/>
      <c r="IWA10"/>
      <c r="IWB10"/>
      <c r="IWC10"/>
      <c r="IWD10"/>
      <c r="IWE10"/>
      <c r="IWF10"/>
      <c r="IWG10"/>
      <c r="IWH10"/>
      <c r="IWI10"/>
      <c r="IWJ10"/>
      <c r="IWK10"/>
      <c r="IWL10"/>
      <c r="IWM10"/>
      <c r="IWN10"/>
      <c r="IWO10"/>
      <c r="IWP10"/>
      <c r="IWQ10"/>
      <c r="IWR10"/>
      <c r="IWS10"/>
      <c r="IWT10"/>
      <c r="IWU10"/>
      <c r="IWV10"/>
      <c r="IWW10"/>
      <c r="IWX10"/>
      <c r="IWY10"/>
      <c r="IWZ10"/>
      <c r="IXA10"/>
      <c r="IXB10"/>
      <c r="IXC10"/>
      <c r="IXD10"/>
      <c r="IXE10"/>
      <c r="IXF10"/>
      <c r="IXG10"/>
      <c r="IXH10"/>
      <c r="IXI10"/>
      <c r="IXJ10"/>
      <c r="IXK10"/>
      <c r="IXL10"/>
      <c r="IXM10"/>
      <c r="IXN10"/>
      <c r="IXO10"/>
      <c r="IXP10"/>
      <c r="IXQ10"/>
      <c r="IXR10"/>
      <c r="IXS10"/>
      <c r="IXT10"/>
      <c r="IXU10"/>
      <c r="IXV10"/>
      <c r="IXW10"/>
      <c r="IXX10"/>
      <c r="IXY10"/>
      <c r="IXZ10"/>
      <c r="IYA10"/>
      <c r="IYB10"/>
      <c r="IYC10"/>
      <c r="IYD10"/>
      <c r="IYE10"/>
      <c r="IYF10"/>
      <c r="IYG10"/>
      <c r="IYH10"/>
      <c r="IYI10"/>
      <c r="IYJ10"/>
      <c r="IYK10"/>
      <c r="IYL10"/>
      <c r="IYM10"/>
      <c r="IYN10"/>
      <c r="IYO10"/>
      <c r="IYP10"/>
      <c r="IYQ10"/>
      <c r="IYR10"/>
      <c r="IYS10"/>
      <c r="IYT10"/>
      <c r="IYU10"/>
      <c r="IYV10"/>
      <c r="IYW10"/>
      <c r="IYX10"/>
      <c r="IYY10"/>
      <c r="IYZ10"/>
      <c r="IZA10"/>
      <c r="IZB10"/>
      <c r="IZC10"/>
      <c r="IZD10"/>
      <c r="IZE10"/>
      <c r="IZF10"/>
      <c r="IZG10"/>
      <c r="IZH10"/>
      <c r="IZI10"/>
      <c r="IZJ10"/>
      <c r="IZK10"/>
      <c r="IZL10"/>
      <c r="IZM10"/>
      <c r="IZN10"/>
      <c r="IZO10"/>
      <c r="IZP10"/>
      <c r="IZQ10"/>
      <c r="IZR10"/>
      <c r="IZS10"/>
      <c r="IZT10"/>
      <c r="IZU10"/>
      <c r="IZV10"/>
      <c r="IZW10"/>
      <c r="IZX10"/>
      <c r="IZY10"/>
      <c r="IZZ10"/>
      <c r="JAA10"/>
      <c r="JAB10"/>
      <c r="JAC10"/>
      <c r="JAD10"/>
      <c r="JAE10"/>
      <c r="JAF10"/>
      <c r="JAG10"/>
      <c r="JAH10"/>
      <c r="JAI10"/>
      <c r="JAJ10"/>
      <c r="JAK10"/>
      <c r="JAL10"/>
      <c r="JAM10"/>
      <c r="JAN10"/>
      <c r="JAO10"/>
      <c r="JAP10"/>
      <c r="JAQ10"/>
      <c r="JAR10"/>
      <c r="JAS10"/>
      <c r="JAT10"/>
      <c r="JAU10"/>
      <c r="JAV10"/>
      <c r="JAW10"/>
      <c r="JAX10"/>
      <c r="JAY10"/>
      <c r="JAZ10"/>
      <c r="JBA10"/>
      <c r="JBB10"/>
      <c r="JBC10"/>
      <c r="JBD10"/>
      <c r="JBE10"/>
      <c r="JBF10"/>
      <c r="JBG10"/>
      <c r="JBH10"/>
      <c r="JBI10"/>
      <c r="JBJ10"/>
      <c r="JBK10"/>
      <c r="JBL10"/>
      <c r="JBM10"/>
      <c r="JBN10"/>
      <c r="JBO10"/>
      <c r="JBP10"/>
      <c r="JBQ10"/>
      <c r="JBR10"/>
      <c r="JBS10"/>
      <c r="JBT10"/>
      <c r="JBU10"/>
      <c r="JBV10"/>
      <c r="JBW10"/>
      <c r="JBX10"/>
      <c r="JBY10"/>
      <c r="JBZ10"/>
      <c r="JCA10"/>
      <c r="JCB10"/>
      <c r="JCC10"/>
      <c r="JCD10"/>
      <c r="JCE10"/>
      <c r="JCF10"/>
      <c r="JCG10"/>
      <c r="JCH10"/>
      <c r="JCI10"/>
      <c r="JCJ10"/>
      <c r="JCK10"/>
      <c r="JCL10"/>
      <c r="JCM10"/>
      <c r="JCN10"/>
      <c r="JCO10"/>
      <c r="JCP10"/>
      <c r="JCQ10"/>
      <c r="JCR10"/>
      <c r="JCS10"/>
      <c r="JCT10"/>
      <c r="JCU10"/>
      <c r="JCV10"/>
      <c r="JCW10"/>
      <c r="JCX10"/>
      <c r="JCY10"/>
      <c r="JCZ10"/>
      <c r="JDA10"/>
      <c r="JDB10"/>
      <c r="JDC10"/>
      <c r="JDD10"/>
      <c r="JDE10"/>
      <c r="JDF10"/>
      <c r="JDG10"/>
      <c r="JDH10"/>
      <c r="JDI10"/>
      <c r="JDJ10"/>
      <c r="JDK10"/>
      <c r="JDL10"/>
      <c r="JDM10"/>
      <c r="JDN10"/>
      <c r="JDO10"/>
      <c r="JDP10"/>
      <c r="JDQ10"/>
      <c r="JDR10"/>
      <c r="JDS10"/>
      <c r="JDT10"/>
      <c r="JDU10"/>
      <c r="JDV10"/>
      <c r="JDW10"/>
      <c r="JDX10"/>
      <c r="JDY10"/>
      <c r="JDZ10"/>
      <c r="JEA10"/>
      <c r="JEB10"/>
      <c r="JEC10"/>
      <c r="JED10"/>
      <c r="JEE10"/>
      <c r="JEF10"/>
      <c r="JEG10"/>
      <c r="JEH10"/>
      <c r="JEI10"/>
      <c r="JEJ10"/>
      <c r="JEK10"/>
      <c r="JEL10"/>
      <c r="JEM10"/>
      <c r="JEN10"/>
      <c r="JEO10"/>
      <c r="JEP10"/>
      <c r="JEQ10"/>
      <c r="JER10"/>
      <c r="JES10"/>
      <c r="JET10"/>
      <c r="JEU10"/>
      <c r="JEV10"/>
      <c r="JEW10"/>
      <c r="JEX10"/>
      <c r="JEY10"/>
      <c r="JEZ10"/>
      <c r="JFA10"/>
      <c r="JFB10"/>
      <c r="JFC10"/>
      <c r="JFD10"/>
      <c r="JFE10"/>
      <c r="JFF10"/>
      <c r="JFG10"/>
      <c r="JFH10"/>
      <c r="JFI10"/>
      <c r="JFJ10"/>
      <c r="JFK10"/>
      <c r="JFL10"/>
      <c r="JFM10"/>
      <c r="JFN10"/>
      <c r="JFO10"/>
      <c r="JFP10"/>
      <c r="JFQ10"/>
      <c r="JFR10"/>
      <c r="JFS10"/>
      <c r="JFT10"/>
      <c r="JFU10"/>
      <c r="JFV10"/>
      <c r="JFW10"/>
      <c r="JFX10"/>
      <c r="JFY10"/>
      <c r="JFZ10"/>
      <c r="JGA10"/>
      <c r="JGB10"/>
      <c r="JGC10"/>
      <c r="JGD10"/>
      <c r="JGE10"/>
      <c r="JGF10"/>
      <c r="JGG10"/>
      <c r="JGH10"/>
      <c r="JGI10"/>
      <c r="JGJ10"/>
      <c r="JGK10"/>
      <c r="JGL10"/>
      <c r="JGM10"/>
      <c r="JGN10"/>
      <c r="JGO10"/>
      <c r="JGP10"/>
      <c r="JGQ10"/>
      <c r="JGR10"/>
      <c r="JGS10"/>
      <c r="JGT10"/>
      <c r="JGU10"/>
      <c r="JGV10"/>
      <c r="JGW10"/>
      <c r="JGX10"/>
      <c r="JGY10"/>
      <c r="JGZ10"/>
      <c r="JHA10"/>
      <c r="JHB10"/>
      <c r="JHC10"/>
      <c r="JHD10"/>
      <c r="JHE10"/>
      <c r="JHF10"/>
      <c r="JHG10"/>
      <c r="JHH10"/>
      <c r="JHI10"/>
      <c r="JHJ10"/>
      <c r="JHK10"/>
      <c r="JHL10"/>
      <c r="JHM10"/>
      <c r="JHN10"/>
      <c r="JHO10"/>
      <c r="JHP10"/>
      <c r="JHQ10"/>
      <c r="JHR10"/>
      <c r="JHS10"/>
      <c r="JHT10"/>
      <c r="JHU10"/>
      <c r="JHV10"/>
      <c r="JHW10"/>
      <c r="JHX10"/>
      <c r="JHY10"/>
      <c r="JHZ10"/>
      <c r="JIA10"/>
      <c r="JIB10"/>
      <c r="JIC10"/>
      <c r="JID10"/>
      <c r="JIE10"/>
      <c r="JIF10"/>
      <c r="JIG10"/>
      <c r="JIH10"/>
      <c r="JII10"/>
      <c r="JIJ10"/>
      <c r="JIK10"/>
      <c r="JIL10"/>
      <c r="JIM10"/>
      <c r="JIN10"/>
      <c r="JIO10"/>
      <c r="JIP10"/>
      <c r="JIQ10"/>
      <c r="JIR10"/>
      <c r="JIS10"/>
      <c r="JIT10"/>
      <c r="JIU10"/>
      <c r="JIV10"/>
      <c r="JIW10"/>
      <c r="JIX10"/>
      <c r="JIY10"/>
      <c r="JIZ10"/>
      <c r="JJA10"/>
      <c r="JJB10"/>
      <c r="JJC10"/>
      <c r="JJD10"/>
      <c r="JJE10"/>
      <c r="JJF10"/>
      <c r="JJG10"/>
      <c r="JJH10"/>
      <c r="JJI10"/>
      <c r="JJJ10"/>
      <c r="JJK10"/>
      <c r="JJL10"/>
      <c r="JJM10"/>
      <c r="JJN10"/>
      <c r="JJO10"/>
      <c r="JJP10"/>
      <c r="JJQ10"/>
      <c r="JJR10"/>
      <c r="JJS10"/>
      <c r="JJT10"/>
      <c r="JJU10"/>
      <c r="JJV10"/>
      <c r="JJW10"/>
      <c r="JJX10"/>
      <c r="JJY10"/>
      <c r="JJZ10"/>
      <c r="JKA10"/>
      <c r="JKB10"/>
      <c r="JKC10"/>
      <c r="JKD10"/>
      <c r="JKE10"/>
      <c r="JKF10"/>
      <c r="JKG10"/>
      <c r="JKH10"/>
      <c r="JKI10"/>
      <c r="JKJ10"/>
      <c r="JKK10"/>
      <c r="JKL10"/>
      <c r="JKM10"/>
      <c r="JKN10"/>
      <c r="JKO10"/>
      <c r="JKP10"/>
      <c r="JKQ10"/>
      <c r="JKR10"/>
      <c r="JKS10"/>
      <c r="JKT10"/>
      <c r="JKU10"/>
      <c r="JKV10"/>
      <c r="JKW10"/>
      <c r="JKX10"/>
      <c r="JKY10"/>
      <c r="JKZ10"/>
      <c r="JLA10"/>
      <c r="JLB10"/>
      <c r="JLC10"/>
      <c r="JLD10"/>
      <c r="JLE10"/>
      <c r="JLF10"/>
      <c r="JLG10"/>
      <c r="JLH10"/>
      <c r="JLI10"/>
      <c r="JLJ10"/>
      <c r="JLK10"/>
      <c r="JLL10"/>
      <c r="JLM10"/>
      <c r="JLN10"/>
      <c r="JLO10"/>
      <c r="JLP10"/>
      <c r="JLQ10"/>
      <c r="JLR10"/>
      <c r="JLS10"/>
      <c r="JLT10"/>
      <c r="JLU10"/>
      <c r="JLV10"/>
      <c r="JLW10"/>
      <c r="JLX10"/>
      <c r="JLY10"/>
      <c r="JLZ10"/>
      <c r="JMA10"/>
      <c r="JMB10"/>
      <c r="JMC10"/>
      <c r="JMD10"/>
      <c r="JME10"/>
      <c r="JMF10"/>
      <c r="JMG10"/>
      <c r="JMH10"/>
      <c r="JMI10"/>
      <c r="JMJ10"/>
      <c r="JMK10"/>
      <c r="JML10"/>
      <c r="JMM10"/>
      <c r="JMN10"/>
      <c r="JMO10"/>
      <c r="JMP10"/>
      <c r="JMQ10"/>
      <c r="JMR10"/>
      <c r="JMS10"/>
      <c r="JMT10"/>
      <c r="JMU10"/>
      <c r="JMV10"/>
      <c r="JMW10"/>
      <c r="JMX10"/>
      <c r="JMY10"/>
      <c r="JMZ10"/>
      <c r="JNA10"/>
      <c r="JNB10"/>
      <c r="JNC10"/>
      <c r="JND10"/>
      <c r="JNE10"/>
      <c r="JNF10"/>
      <c r="JNG10"/>
      <c r="JNH10"/>
      <c r="JNI10"/>
      <c r="JNJ10"/>
      <c r="JNK10"/>
      <c r="JNL10"/>
      <c r="JNM10"/>
      <c r="JNN10"/>
      <c r="JNO10"/>
      <c r="JNP10"/>
      <c r="JNQ10"/>
      <c r="JNR10"/>
      <c r="JNS10"/>
      <c r="JNT10"/>
      <c r="JNU10"/>
      <c r="JNV10"/>
      <c r="JNW10"/>
      <c r="JNX10"/>
      <c r="JNY10"/>
      <c r="JNZ10"/>
      <c r="JOA10"/>
      <c r="JOB10"/>
      <c r="JOC10"/>
      <c r="JOD10"/>
      <c r="JOE10"/>
      <c r="JOF10"/>
      <c r="JOG10"/>
      <c r="JOH10"/>
      <c r="JOI10"/>
      <c r="JOJ10"/>
      <c r="JOK10"/>
      <c r="JOL10"/>
      <c r="JOM10"/>
      <c r="JON10"/>
      <c r="JOO10"/>
      <c r="JOP10"/>
      <c r="JOQ10"/>
      <c r="JOR10"/>
      <c r="JOS10"/>
      <c r="JOT10"/>
      <c r="JOU10"/>
      <c r="JOV10"/>
      <c r="JOW10"/>
      <c r="JOX10"/>
      <c r="JOY10"/>
      <c r="JOZ10"/>
      <c r="JPA10"/>
      <c r="JPB10"/>
      <c r="JPC10"/>
      <c r="JPD10"/>
      <c r="JPE10"/>
      <c r="JPF10"/>
      <c r="JPG10"/>
      <c r="JPH10"/>
      <c r="JPI10"/>
      <c r="JPJ10"/>
      <c r="JPK10"/>
      <c r="JPL10"/>
      <c r="JPM10"/>
      <c r="JPN10"/>
      <c r="JPO10"/>
      <c r="JPP10"/>
      <c r="JPQ10"/>
      <c r="JPR10"/>
      <c r="JPS10"/>
      <c r="JPT10"/>
      <c r="JPU10"/>
      <c r="JPV10"/>
      <c r="JPW10"/>
      <c r="JPX10"/>
      <c r="JPY10"/>
      <c r="JPZ10"/>
      <c r="JQA10"/>
      <c r="JQB10"/>
      <c r="JQC10"/>
      <c r="JQD10"/>
      <c r="JQE10"/>
      <c r="JQF10"/>
      <c r="JQG10"/>
      <c r="JQH10"/>
      <c r="JQI10"/>
      <c r="JQJ10"/>
      <c r="JQK10"/>
      <c r="JQL10"/>
      <c r="JQM10"/>
      <c r="JQN10"/>
      <c r="JQO10"/>
      <c r="JQP10"/>
      <c r="JQQ10"/>
      <c r="JQR10"/>
      <c r="JQS10"/>
      <c r="JQT10"/>
      <c r="JQU10"/>
      <c r="JQV10"/>
      <c r="JQW10"/>
      <c r="JQX10"/>
      <c r="JQY10"/>
      <c r="JQZ10"/>
      <c r="JRA10"/>
      <c r="JRB10"/>
      <c r="JRC10"/>
      <c r="JRD10"/>
      <c r="JRE10"/>
      <c r="JRF10"/>
      <c r="JRG10"/>
      <c r="JRH10"/>
      <c r="JRI10"/>
      <c r="JRJ10"/>
      <c r="JRK10"/>
      <c r="JRL10"/>
      <c r="JRM10"/>
      <c r="JRN10"/>
      <c r="JRO10"/>
      <c r="JRP10"/>
      <c r="JRQ10"/>
      <c r="JRR10"/>
      <c r="JRS10"/>
      <c r="JRT10"/>
      <c r="JRU10"/>
      <c r="JRV10"/>
      <c r="JRW10"/>
      <c r="JRX10"/>
      <c r="JRY10"/>
      <c r="JRZ10"/>
      <c r="JSA10"/>
      <c r="JSB10"/>
      <c r="JSC10"/>
      <c r="JSD10"/>
      <c r="JSE10"/>
      <c r="JSF10"/>
      <c r="JSG10"/>
      <c r="JSH10"/>
      <c r="JSI10"/>
      <c r="JSJ10"/>
      <c r="JSK10"/>
      <c r="JSL10"/>
      <c r="JSM10"/>
      <c r="JSN10"/>
      <c r="JSO10"/>
      <c r="JSP10"/>
      <c r="JSQ10"/>
      <c r="JSR10"/>
      <c r="JSS10"/>
      <c r="JST10"/>
      <c r="JSU10"/>
      <c r="JSV10"/>
      <c r="JSW10"/>
      <c r="JSX10"/>
      <c r="JSY10"/>
      <c r="JSZ10"/>
      <c r="JTA10"/>
      <c r="JTB10"/>
      <c r="JTC10"/>
      <c r="JTD10"/>
      <c r="JTE10"/>
      <c r="JTF10"/>
      <c r="JTG10"/>
      <c r="JTH10"/>
      <c r="JTI10"/>
      <c r="JTJ10"/>
      <c r="JTK10"/>
      <c r="JTL10"/>
      <c r="JTM10"/>
      <c r="JTN10"/>
      <c r="JTO10"/>
      <c r="JTP10"/>
      <c r="JTQ10"/>
      <c r="JTR10"/>
      <c r="JTS10"/>
      <c r="JTT10"/>
      <c r="JTU10"/>
      <c r="JTV10"/>
      <c r="JTW10"/>
      <c r="JTX10"/>
      <c r="JTY10"/>
      <c r="JTZ10"/>
      <c r="JUA10"/>
      <c r="JUB10"/>
      <c r="JUC10"/>
      <c r="JUD10"/>
      <c r="JUE10"/>
      <c r="JUF10"/>
      <c r="JUG10"/>
      <c r="JUH10"/>
      <c r="JUI10"/>
      <c r="JUJ10"/>
      <c r="JUK10"/>
      <c r="JUL10"/>
      <c r="JUM10"/>
      <c r="JUN10"/>
      <c r="JUO10"/>
      <c r="JUP10"/>
      <c r="JUQ10"/>
      <c r="JUR10"/>
      <c r="JUS10"/>
      <c r="JUT10"/>
      <c r="JUU10"/>
      <c r="JUV10"/>
      <c r="JUW10"/>
      <c r="JUX10"/>
      <c r="JUY10"/>
      <c r="JUZ10"/>
      <c r="JVA10"/>
      <c r="JVB10"/>
      <c r="JVC10"/>
      <c r="JVD10"/>
      <c r="JVE10"/>
      <c r="JVF10"/>
      <c r="JVG10"/>
      <c r="JVH10"/>
      <c r="JVI10"/>
      <c r="JVJ10"/>
      <c r="JVK10"/>
      <c r="JVL10"/>
      <c r="JVM10"/>
      <c r="JVN10"/>
      <c r="JVO10"/>
      <c r="JVP10"/>
      <c r="JVQ10"/>
      <c r="JVR10"/>
      <c r="JVS10"/>
      <c r="JVT10"/>
      <c r="JVU10"/>
      <c r="JVV10"/>
      <c r="JVW10"/>
      <c r="JVX10"/>
      <c r="JVY10"/>
      <c r="JVZ10"/>
      <c r="JWA10"/>
      <c r="JWB10"/>
      <c r="JWC10"/>
      <c r="JWD10"/>
      <c r="JWE10"/>
      <c r="JWF10"/>
      <c r="JWG10"/>
      <c r="JWH10"/>
      <c r="JWI10"/>
      <c r="JWJ10"/>
      <c r="JWK10"/>
      <c r="JWL10"/>
      <c r="JWM10"/>
      <c r="JWN10"/>
      <c r="JWO10"/>
      <c r="JWP10"/>
      <c r="JWQ10"/>
      <c r="JWR10"/>
      <c r="JWS10"/>
      <c r="JWT10"/>
      <c r="JWU10"/>
      <c r="JWV10"/>
      <c r="JWW10"/>
      <c r="JWX10"/>
      <c r="JWY10"/>
      <c r="JWZ10"/>
      <c r="JXA10"/>
      <c r="JXB10"/>
      <c r="JXC10"/>
      <c r="JXD10"/>
      <c r="JXE10"/>
      <c r="JXF10"/>
      <c r="JXG10"/>
      <c r="JXH10"/>
      <c r="JXI10"/>
      <c r="JXJ10"/>
      <c r="JXK10"/>
      <c r="JXL10"/>
      <c r="JXM10"/>
      <c r="JXN10"/>
      <c r="JXO10"/>
      <c r="JXP10"/>
      <c r="JXQ10"/>
      <c r="JXR10"/>
      <c r="JXS10"/>
      <c r="JXT10"/>
      <c r="JXU10"/>
      <c r="JXV10"/>
      <c r="JXW10"/>
      <c r="JXX10"/>
      <c r="JXY10"/>
      <c r="JXZ10"/>
      <c r="JYA10"/>
      <c r="JYB10"/>
      <c r="JYC10"/>
      <c r="JYD10"/>
      <c r="JYE10"/>
      <c r="JYF10"/>
      <c r="JYG10"/>
      <c r="JYH10"/>
      <c r="JYI10"/>
      <c r="JYJ10"/>
      <c r="JYK10"/>
      <c r="JYL10"/>
      <c r="JYM10"/>
      <c r="JYN10"/>
      <c r="JYO10"/>
      <c r="JYP10"/>
      <c r="JYQ10"/>
      <c r="JYR10"/>
      <c r="JYS10"/>
      <c r="JYT10"/>
      <c r="JYU10"/>
      <c r="JYV10"/>
      <c r="JYW10"/>
      <c r="JYX10"/>
      <c r="JYY10"/>
      <c r="JYZ10"/>
      <c r="JZA10"/>
      <c r="JZB10"/>
      <c r="JZC10"/>
      <c r="JZD10"/>
      <c r="JZE10"/>
      <c r="JZF10"/>
      <c r="JZG10"/>
      <c r="JZH10"/>
      <c r="JZI10"/>
      <c r="JZJ10"/>
      <c r="JZK10"/>
      <c r="JZL10"/>
      <c r="JZM10"/>
      <c r="JZN10"/>
      <c r="JZO10"/>
      <c r="JZP10"/>
      <c r="JZQ10"/>
      <c r="JZR10"/>
      <c r="JZS10"/>
      <c r="JZT10"/>
      <c r="JZU10"/>
      <c r="JZV10"/>
      <c r="JZW10"/>
      <c r="JZX10"/>
      <c r="JZY10"/>
      <c r="JZZ10"/>
      <c r="KAA10"/>
      <c r="KAB10"/>
      <c r="KAC10"/>
      <c r="KAD10"/>
      <c r="KAE10"/>
      <c r="KAF10"/>
      <c r="KAG10"/>
      <c r="KAH10"/>
      <c r="KAI10"/>
      <c r="KAJ10"/>
      <c r="KAK10"/>
      <c r="KAL10"/>
      <c r="KAM10"/>
      <c r="KAN10"/>
      <c r="KAO10"/>
      <c r="KAP10"/>
      <c r="KAQ10"/>
      <c r="KAR10"/>
      <c r="KAS10"/>
      <c r="KAT10"/>
      <c r="KAU10"/>
      <c r="KAV10"/>
      <c r="KAW10"/>
      <c r="KAX10"/>
      <c r="KAY10"/>
      <c r="KAZ10"/>
      <c r="KBA10"/>
      <c r="KBB10"/>
      <c r="KBC10"/>
      <c r="KBD10"/>
      <c r="KBE10"/>
      <c r="KBF10"/>
      <c r="KBG10"/>
      <c r="KBH10"/>
      <c r="KBI10"/>
      <c r="KBJ10"/>
      <c r="KBK10"/>
      <c r="KBL10"/>
      <c r="KBM10"/>
      <c r="KBN10"/>
      <c r="KBO10"/>
      <c r="KBP10"/>
      <c r="KBQ10"/>
      <c r="KBR10"/>
      <c r="KBS10"/>
      <c r="KBT10"/>
      <c r="KBU10"/>
      <c r="KBV10"/>
      <c r="KBW10"/>
      <c r="KBX10"/>
      <c r="KBY10"/>
      <c r="KBZ10"/>
      <c r="KCA10"/>
      <c r="KCB10"/>
      <c r="KCC10"/>
      <c r="KCD10"/>
      <c r="KCE10"/>
      <c r="KCF10"/>
      <c r="KCG10"/>
      <c r="KCH10"/>
      <c r="KCI10"/>
      <c r="KCJ10"/>
      <c r="KCK10"/>
      <c r="KCL10"/>
      <c r="KCM10"/>
      <c r="KCN10"/>
      <c r="KCO10"/>
      <c r="KCP10"/>
      <c r="KCQ10"/>
      <c r="KCR10"/>
      <c r="KCS10"/>
      <c r="KCT10"/>
      <c r="KCU10"/>
      <c r="KCV10"/>
      <c r="KCW10"/>
      <c r="KCX10"/>
      <c r="KCY10"/>
      <c r="KCZ10"/>
      <c r="KDA10"/>
      <c r="KDB10"/>
      <c r="KDC10"/>
      <c r="KDD10"/>
      <c r="KDE10"/>
      <c r="KDF10"/>
      <c r="KDG10"/>
      <c r="KDH10"/>
      <c r="KDI10"/>
      <c r="KDJ10"/>
      <c r="KDK10"/>
      <c r="KDL10"/>
      <c r="KDM10"/>
      <c r="KDN10"/>
      <c r="KDO10"/>
      <c r="KDP10"/>
      <c r="KDQ10"/>
      <c r="KDR10"/>
      <c r="KDS10"/>
      <c r="KDT10"/>
      <c r="KDU10"/>
      <c r="KDV10"/>
      <c r="KDW10"/>
      <c r="KDX10"/>
      <c r="KDY10"/>
      <c r="KDZ10"/>
      <c r="KEA10"/>
      <c r="KEB10"/>
      <c r="KEC10"/>
      <c r="KED10"/>
      <c r="KEE10"/>
      <c r="KEF10"/>
      <c r="KEG10"/>
      <c r="KEH10"/>
      <c r="KEI10"/>
      <c r="KEJ10"/>
      <c r="KEK10"/>
      <c r="KEL10"/>
      <c r="KEM10"/>
      <c r="KEN10"/>
      <c r="KEO10"/>
      <c r="KEP10"/>
      <c r="KEQ10"/>
      <c r="KER10"/>
      <c r="KES10"/>
      <c r="KET10"/>
      <c r="KEU10"/>
      <c r="KEV10"/>
      <c r="KEW10"/>
      <c r="KEX10"/>
      <c r="KEY10"/>
      <c r="KEZ10"/>
      <c r="KFA10"/>
      <c r="KFB10"/>
      <c r="KFC10"/>
      <c r="KFD10"/>
      <c r="KFE10"/>
      <c r="KFF10"/>
      <c r="KFG10"/>
      <c r="KFH10"/>
      <c r="KFI10"/>
      <c r="KFJ10"/>
      <c r="KFK10"/>
      <c r="KFL10"/>
      <c r="KFM10"/>
      <c r="KFN10"/>
      <c r="KFO10"/>
      <c r="KFP10"/>
      <c r="KFQ10"/>
      <c r="KFR10"/>
      <c r="KFS10"/>
      <c r="KFT10"/>
      <c r="KFU10"/>
      <c r="KFV10"/>
      <c r="KFW10"/>
      <c r="KFX10"/>
      <c r="KFY10"/>
      <c r="KFZ10"/>
      <c r="KGA10"/>
      <c r="KGB10"/>
      <c r="KGC10"/>
      <c r="KGD10"/>
      <c r="KGE10"/>
      <c r="KGF10"/>
      <c r="KGG10"/>
      <c r="KGH10"/>
      <c r="KGI10"/>
      <c r="KGJ10"/>
      <c r="KGK10"/>
      <c r="KGL10"/>
      <c r="KGM10"/>
      <c r="KGN10"/>
      <c r="KGO10"/>
      <c r="KGP10"/>
      <c r="KGQ10"/>
      <c r="KGR10"/>
      <c r="KGS10"/>
      <c r="KGT10"/>
      <c r="KGU10"/>
      <c r="KGV10"/>
      <c r="KGW10"/>
      <c r="KGX10"/>
      <c r="KGY10"/>
      <c r="KGZ10"/>
      <c r="KHA10"/>
      <c r="KHB10"/>
      <c r="KHC10"/>
      <c r="KHD10"/>
      <c r="KHE10"/>
      <c r="KHF10"/>
      <c r="KHG10"/>
      <c r="KHH10"/>
      <c r="KHI10"/>
      <c r="KHJ10"/>
      <c r="KHK10"/>
      <c r="KHL10"/>
      <c r="KHM10"/>
      <c r="KHN10"/>
      <c r="KHO10"/>
      <c r="KHP10"/>
      <c r="KHQ10"/>
      <c r="KHR10"/>
      <c r="KHS10"/>
      <c r="KHT10"/>
      <c r="KHU10"/>
      <c r="KHV10"/>
      <c r="KHW10"/>
      <c r="KHX10"/>
      <c r="KHY10"/>
      <c r="KHZ10"/>
      <c r="KIA10"/>
      <c r="KIB10"/>
      <c r="KIC10"/>
      <c r="KID10"/>
      <c r="KIE10"/>
      <c r="KIF10"/>
      <c r="KIG10"/>
      <c r="KIH10"/>
      <c r="KII10"/>
      <c r="KIJ10"/>
      <c r="KIK10"/>
      <c r="KIL10"/>
      <c r="KIM10"/>
      <c r="KIN10"/>
      <c r="KIO10"/>
      <c r="KIP10"/>
      <c r="KIQ10"/>
      <c r="KIR10"/>
      <c r="KIS10"/>
      <c r="KIT10"/>
      <c r="KIU10"/>
      <c r="KIV10"/>
      <c r="KIW10"/>
      <c r="KIX10"/>
      <c r="KIY10"/>
      <c r="KIZ10"/>
      <c r="KJA10"/>
      <c r="KJB10"/>
      <c r="KJC10"/>
      <c r="KJD10"/>
      <c r="KJE10"/>
      <c r="KJF10"/>
      <c r="KJG10"/>
      <c r="KJH10"/>
      <c r="KJI10"/>
      <c r="KJJ10"/>
      <c r="KJK10"/>
      <c r="KJL10"/>
      <c r="KJM10"/>
      <c r="KJN10"/>
      <c r="KJO10"/>
      <c r="KJP10"/>
      <c r="KJQ10"/>
      <c r="KJR10"/>
      <c r="KJS10"/>
      <c r="KJT10"/>
      <c r="KJU10"/>
      <c r="KJV10"/>
      <c r="KJW10"/>
      <c r="KJX10"/>
      <c r="KJY10"/>
      <c r="KJZ10"/>
      <c r="KKA10"/>
      <c r="KKB10"/>
      <c r="KKC10"/>
      <c r="KKD10"/>
      <c r="KKE10"/>
      <c r="KKF10"/>
      <c r="KKG10"/>
      <c r="KKH10"/>
      <c r="KKI10"/>
      <c r="KKJ10"/>
      <c r="KKK10"/>
      <c r="KKL10"/>
      <c r="KKM10"/>
      <c r="KKN10"/>
      <c r="KKO10"/>
      <c r="KKP10"/>
      <c r="KKQ10"/>
      <c r="KKR10"/>
      <c r="KKS10"/>
      <c r="KKT10"/>
      <c r="KKU10"/>
      <c r="KKV10"/>
      <c r="KKW10"/>
      <c r="KKX10"/>
      <c r="KKY10"/>
      <c r="KKZ10"/>
      <c r="KLA10"/>
      <c r="KLB10"/>
      <c r="KLC10"/>
      <c r="KLD10"/>
      <c r="KLE10"/>
      <c r="KLF10"/>
      <c r="KLG10"/>
      <c r="KLH10"/>
      <c r="KLI10"/>
      <c r="KLJ10"/>
      <c r="KLK10"/>
      <c r="KLL10"/>
      <c r="KLM10"/>
      <c r="KLN10"/>
      <c r="KLO10"/>
      <c r="KLP10"/>
      <c r="KLQ10"/>
      <c r="KLR10"/>
      <c r="KLS10"/>
      <c r="KLT10"/>
      <c r="KLU10"/>
      <c r="KLV10"/>
      <c r="KLW10"/>
      <c r="KLX10"/>
      <c r="KLY10"/>
      <c r="KLZ10"/>
      <c r="KMA10"/>
      <c r="KMB10"/>
      <c r="KMC10"/>
      <c r="KMD10"/>
      <c r="KME10"/>
      <c r="KMF10"/>
      <c r="KMG10"/>
      <c r="KMH10"/>
      <c r="KMI10"/>
      <c r="KMJ10"/>
      <c r="KMK10"/>
      <c r="KML10"/>
      <c r="KMM10"/>
      <c r="KMN10"/>
      <c r="KMO10"/>
      <c r="KMP10"/>
      <c r="KMQ10"/>
      <c r="KMR10"/>
      <c r="KMS10"/>
      <c r="KMT10"/>
      <c r="KMU10"/>
      <c r="KMV10"/>
      <c r="KMW10"/>
      <c r="KMX10"/>
      <c r="KMY10"/>
      <c r="KMZ10"/>
      <c r="KNA10"/>
      <c r="KNB10"/>
      <c r="KNC10"/>
      <c r="KND10"/>
      <c r="KNE10"/>
      <c r="KNF10"/>
      <c r="KNG10"/>
      <c r="KNH10"/>
      <c r="KNI10"/>
      <c r="KNJ10"/>
      <c r="KNK10"/>
      <c r="KNL10"/>
      <c r="KNM10"/>
      <c r="KNN10"/>
      <c r="KNO10"/>
      <c r="KNP10"/>
      <c r="KNQ10"/>
      <c r="KNR10"/>
      <c r="KNS10"/>
      <c r="KNT10"/>
      <c r="KNU10"/>
      <c r="KNV10"/>
      <c r="KNW10"/>
      <c r="KNX10"/>
      <c r="KNY10"/>
      <c r="KNZ10"/>
      <c r="KOA10"/>
      <c r="KOB10"/>
      <c r="KOC10"/>
      <c r="KOD10"/>
      <c r="KOE10"/>
      <c r="KOF10"/>
      <c r="KOG10"/>
      <c r="KOH10"/>
      <c r="KOI10"/>
      <c r="KOJ10"/>
      <c r="KOK10"/>
      <c r="KOL10"/>
      <c r="KOM10"/>
      <c r="KON10"/>
      <c r="KOO10"/>
      <c r="KOP10"/>
      <c r="KOQ10"/>
      <c r="KOR10"/>
      <c r="KOS10"/>
      <c r="KOT10"/>
      <c r="KOU10"/>
      <c r="KOV10"/>
      <c r="KOW10"/>
      <c r="KOX10"/>
      <c r="KOY10"/>
      <c r="KOZ10"/>
      <c r="KPA10"/>
      <c r="KPB10"/>
      <c r="KPC10"/>
      <c r="KPD10"/>
      <c r="KPE10"/>
      <c r="KPF10"/>
      <c r="KPG10"/>
      <c r="KPH10"/>
      <c r="KPI10"/>
      <c r="KPJ10"/>
      <c r="KPK10"/>
      <c r="KPL10"/>
      <c r="KPM10"/>
      <c r="KPN10"/>
      <c r="KPO10"/>
      <c r="KPP10"/>
      <c r="KPQ10"/>
      <c r="KPR10"/>
      <c r="KPS10"/>
      <c r="KPT10"/>
      <c r="KPU10"/>
      <c r="KPV10"/>
      <c r="KPW10"/>
      <c r="KPX10"/>
      <c r="KPY10"/>
      <c r="KPZ10"/>
      <c r="KQA10"/>
      <c r="KQB10"/>
      <c r="KQC10"/>
      <c r="KQD10"/>
      <c r="KQE10"/>
      <c r="KQF10"/>
      <c r="KQG10"/>
      <c r="KQH10"/>
      <c r="KQI10"/>
      <c r="KQJ10"/>
      <c r="KQK10"/>
      <c r="KQL10"/>
      <c r="KQM10"/>
      <c r="KQN10"/>
      <c r="KQO10"/>
      <c r="KQP10"/>
      <c r="KQQ10"/>
      <c r="KQR10"/>
      <c r="KQS10"/>
      <c r="KQT10"/>
      <c r="KQU10"/>
      <c r="KQV10"/>
      <c r="KQW10"/>
      <c r="KQX10"/>
      <c r="KQY10"/>
      <c r="KQZ10"/>
      <c r="KRA10"/>
      <c r="KRB10"/>
      <c r="KRC10"/>
      <c r="KRD10"/>
      <c r="KRE10"/>
      <c r="KRF10"/>
      <c r="KRG10"/>
      <c r="KRH10"/>
      <c r="KRI10"/>
      <c r="KRJ10"/>
      <c r="KRK10"/>
      <c r="KRL10"/>
      <c r="KRM10"/>
      <c r="KRN10"/>
      <c r="KRO10"/>
      <c r="KRP10"/>
      <c r="KRQ10"/>
      <c r="KRR10"/>
      <c r="KRS10"/>
      <c r="KRT10"/>
      <c r="KRU10"/>
      <c r="KRV10"/>
      <c r="KRW10"/>
      <c r="KRX10"/>
      <c r="KRY10"/>
      <c r="KRZ10"/>
      <c r="KSA10"/>
      <c r="KSB10"/>
      <c r="KSC10"/>
      <c r="KSD10"/>
      <c r="KSE10"/>
      <c r="KSF10"/>
      <c r="KSG10"/>
      <c r="KSH10"/>
      <c r="KSI10"/>
      <c r="KSJ10"/>
      <c r="KSK10"/>
      <c r="KSL10"/>
      <c r="KSM10"/>
      <c r="KSN10"/>
      <c r="KSO10"/>
      <c r="KSP10"/>
      <c r="KSQ10"/>
      <c r="KSR10"/>
      <c r="KSS10"/>
      <c r="KST10"/>
      <c r="KSU10"/>
      <c r="KSV10"/>
      <c r="KSW10"/>
      <c r="KSX10"/>
      <c r="KSY10"/>
      <c r="KSZ10"/>
      <c r="KTA10"/>
      <c r="KTB10"/>
      <c r="KTC10"/>
      <c r="KTD10"/>
      <c r="KTE10"/>
      <c r="KTF10"/>
      <c r="KTG10"/>
      <c r="KTH10"/>
      <c r="KTI10"/>
      <c r="KTJ10"/>
      <c r="KTK10"/>
      <c r="KTL10"/>
      <c r="KTM10"/>
      <c r="KTN10"/>
      <c r="KTO10"/>
      <c r="KTP10"/>
      <c r="KTQ10"/>
      <c r="KTR10"/>
      <c r="KTS10"/>
      <c r="KTT10"/>
      <c r="KTU10"/>
      <c r="KTV10"/>
      <c r="KTW10"/>
      <c r="KTX10"/>
      <c r="KTY10"/>
      <c r="KTZ10"/>
      <c r="KUA10"/>
      <c r="KUB10"/>
      <c r="KUC10"/>
      <c r="KUD10"/>
      <c r="KUE10"/>
      <c r="KUF10"/>
      <c r="KUG10"/>
      <c r="KUH10"/>
      <c r="KUI10"/>
      <c r="KUJ10"/>
      <c r="KUK10"/>
      <c r="KUL10"/>
      <c r="KUM10"/>
      <c r="KUN10"/>
      <c r="KUO10"/>
      <c r="KUP10"/>
      <c r="KUQ10"/>
      <c r="KUR10"/>
      <c r="KUS10"/>
      <c r="KUT10"/>
      <c r="KUU10"/>
      <c r="KUV10"/>
      <c r="KUW10"/>
      <c r="KUX10"/>
      <c r="KUY10"/>
      <c r="KUZ10"/>
      <c r="KVA10"/>
      <c r="KVB10"/>
      <c r="KVC10"/>
      <c r="KVD10"/>
      <c r="KVE10"/>
      <c r="KVF10"/>
      <c r="KVG10"/>
      <c r="KVH10"/>
      <c r="KVI10"/>
      <c r="KVJ10"/>
      <c r="KVK10"/>
      <c r="KVL10"/>
      <c r="KVM10"/>
      <c r="KVN10"/>
      <c r="KVO10"/>
      <c r="KVP10"/>
      <c r="KVQ10"/>
      <c r="KVR10"/>
      <c r="KVS10"/>
      <c r="KVT10"/>
      <c r="KVU10"/>
      <c r="KVV10"/>
      <c r="KVW10"/>
      <c r="KVX10"/>
      <c r="KVY10"/>
      <c r="KVZ10"/>
      <c r="KWA10"/>
      <c r="KWB10"/>
      <c r="KWC10"/>
      <c r="KWD10"/>
      <c r="KWE10"/>
      <c r="KWF10"/>
      <c r="KWG10"/>
      <c r="KWH10"/>
      <c r="KWI10"/>
      <c r="KWJ10"/>
      <c r="KWK10"/>
      <c r="KWL10"/>
      <c r="KWM10"/>
      <c r="KWN10"/>
      <c r="KWO10"/>
      <c r="KWP10"/>
      <c r="KWQ10"/>
      <c r="KWR10"/>
      <c r="KWS10"/>
      <c r="KWT10"/>
      <c r="KWU10"/>
      <c r="KWV10"/>
      <c r="KWW10"/>
      <c r="KWX10"/>
      <c r="KWY10"/>
      <c r="KWZ10"/>
      <c r="KXA10"/>
      <c r="KXB10"/>
      <c r="KXC10"/>
      <c r="KXD10"/>
      <c r="KXE10"/>
      <c r="KXF10"/>
      <c r="KXG10"/>
      <c r="KXH10"/>
      <c r="KXI10"/>
      <c r="KXJ10"/>
      <c r="KXK10"/>
      <c r="KXL10"/>
      <c r="KXM10"/>
      <c r="KXN10"/>
      <c r="KXO10"/>
      <c r="KXP10"/>
      <c r="KXQ10"/>
      <c r="KXR10"/>
      <c r="KXS10"/>
      <c r="KXT10"/>
      <c r="KXU10"/>
      <c r="KXV10"/>
      <c r="KXW10"/>
      <c r="KXX10"/>
      <c r="KXY10"/>
      <c r="KXZ10"/>
      <c r="KYA10"/>
      <c r="KYB10"/>
      <c r="KYC10"/>
      <c r="KYD10"/>
      <c r="KYE10"/>
      <c r="KYF10"/>
      <c r="KYG10"/>
      <c r="KYH10"/>
      <c r="KYI10"/>
      <c r="KYJ10"/>
      <c r="KYK10"/>
      <c r="KYL10"/>
      <c r="KYM10"/>
      <c r="KYN10"/>
      <c r="KYO10"/>
      <c r="KYP10"/>
      <c r="KYQ10"/>
      <c r="KYR10"/>
      <c r="KYS10"/>
      <c r="KYT10"/>
      <c r="KYU10"/>
      <c r="KYV10"/>
      <c r="KYW10"/>
      <c r="KYX10"/>
      <c r="KYY10"/>
      <c r="KYZ10"/>
      <c r="KZA10"/>
      <c r="KZB10"/>
      <c r="KZC10"/>
      <c r="KZD10"/>
      <c r="KZE10"/>
      <c r="KZF10"/>
      <c r="KZG10"/>
      <c r="KZH10"/>
      <c r="KZI10"/>
      <c r="KZJ10"/>
      <c r="KZK10"/>
      <c r="KZL10"/>
      <c r="KZM10"/>
      <c r="KZN10"/>
      <c r="KZO10"/>
      <c r="KZP10"/>
      <c r="KZQ10"/>
      <c r="KZR10"/>
      <c r="KZS10"/>
      <c r="KZT10"/>
      <c r="KZU10"/>
      <c r="KZV10"/>
      <c r="KZW10"/>
      <c r="KZX10"/>
      <c r="KZY10"/>
      <c r="KZZ10"/>
      <c r="LAA10"/>
      <c r="LAB10"/>
      <c r="LAC10"/>
      <c r="LAD10"/>
      <c r="LAE10"/>
      <c r="LAF10"/>
      <c r="LAG10"/>
      <c r="LAH10"/>
      <c r="LAI10"/>
      <c r="LAJ10"/>
      <c r="LAK10"/>
      <c r="LAL10"/>
      <c r="LAM10"/>
      <c r="LAN10"/>
      <c r="LAO10"/>
      <c r="LAP10"/>
      <c r="LAQ10"/>
      <c r="LAR10"/>
      <c r="LAS10"/>
      <c r="LAT10"/>
      <c r="LAU10"/>
      <c r="LAV10"/>
      <c r="LAW10"/>
      <c r="LAX10"/>
      <c r="LAY10"/>
      <c r="LAZ10"/>
      <c r="LBA10"/>
      <c r="LBB10"/>
      <c r="LBC10"/>
      <c r="LBD10"/>
      <c r="LBE10"/>
      <c r="LBF10"/>
      <c r="LBG10"/>
      <c r="LBH10"/>
      <c r="LBI10"/>
      <c r="LBJ10"/>
      <c r="LBK10"/>
      <c r="LBL10"/>
      <c r="LBM10"/>
      <c r="LBN10"/>
      <c r="LBO10"/>
      <c r="LBP10"/>
      <c r="LBQ10"/>
      <c r="LBR10"/>
      <c r="LBS10"/>
      <c r="LBT10"/>
      <c r="LBU10"/>
      <c r="LBV10"/>
      <c r="LBW10"/>
      <c r="LBX10"/>
      <c r="LBY10"/>
      <c r="LBZ10"/>
      <c r="LCA10"/>
      <c r="LCB10"/>
      <c r="LCC10"/>
      <c r="LCD10"/>
      <c r="LCE10"/>
      <c r="LCF10"/>
      <c r="LCG10"/>
      <c r="LCH10"/>
      <c r="LCI10"/>
      <c r="LCJ10"/>
      <c r="LCK10"/>
      <c r="LCL10"/>
      <c r="LCM10"/>
      <c r="LCN10"/>
      <c r="LCO10"/>
      <c r="LCP10"/>
      <c r="LCQ10"/>
      <c r="LCR10"/>
      <c r="LCS10"/>
      <c r="LCT10"/>
      <c r="LCU10"/>
      <c r="LCV10"/>
      <c r="LCW10"/>
      <c r="LCX10"/>
      <c r="LCY10"/>
      <c r="LCZ10"/>
      <c r="LDA10"/>
      <c r="LDB10"/>
      <c r="LDC10"/>
      <c r="LDD10"/>
      <c r="LDE10"/>
      <c r="LDF10"/>
      <c r="LDG10"/>
      <c r="LDH10"/>
      <c r="LDI10"/>
      <c r="LDJ10"/>
      <c r="LDK10"/>
      <c r="LDL10"/>
      <c r="LDM10"/>
      <c r="LDN10"/>
      <c r="LDO10"/>
      <c r="LDP10"/>
      <c r="LDQ10"/>
      <c r="LDR10"/>
      <c r="LDS10"/>
      <c r="LDT10"/>
      <c r="LDU10"/>
      <c r="LDV10"/>
      <c r="LDW10"/>
      <c r="LDX10"/>
      <c r="LDY10"/>
      <c r="LDZ10"/>
      <c r="LEA10"/>
      <c r="LEB10"/>
      <c r="LEC10"/>
      <c r="LED10"/>
      <c r="LEE10"/>
      <c r="LEF10"/>
      <c r="LEG10"/>
      <c r="LEH10"/>
      <c r="LEI10"/>
      <c r="LEJ10"/>
      <c r="LEK10"/>
      <c r="LEL10"/>
      <c r="LEM10"/>
      <c r="LEN10"/>
      <c r="LEO10"/>
      <c r="LEP10"/>
      <c r="LEQ10"/>
      <c r="LER10"/>
      <c r="LES10"/>
      <c r="LET10"/>
      <c r="LEU10"/>
      <c r="LEV10"/>
      <c r="LEW10"/>
      <c r="LEX10"/>
      <c r="LEY10"/>
      <c r="LEZ10"/>
      <c r="LFA10"/>
      <c r="LFB10"/>
      <c r="LFC10"/>
      <c r="LFD10"/>
      <c r="LFE10"/>
      <c r="LFF10"/>
      <c r="LFG10"/>
      <c r="LFH10"/>
      <c r="LFI10"/>
      <c r="LFJ10"/>
      <c r="LFK10"/>
      <c r="LFL10"/>
      <c r="LFM10"/>
      <c r="LFN10"/>
      <c r="LFO10"/>
      <c r="LFP10"/>
      <c r="LFQ10"/>
      <c r="LFR10"/>
      <c r="LFS10"/>
      <c r="LFT10"/>
      <c r="LFU10"/>
      <c r="LFV10"/>
      <c r="LFW10"/>
      <c r="LFX10"/>
      <c r="LFY10"/>
      <c r="LFZ10"/>
      <c r="LGA10"/>
      <c r="LGB10"/>
      <c r="LGC10"/>
      <c r="LGD10"/>
      <c r="LGE10"/>
      <c r="LGF10"/>
      <c r="LGG10"/>
      <c r="LGH10"/>
      <c r="LGI10"/>
      <c r="LGJ10"/>
      <c r="LGK10"/>
      <c r="LGL10"/>
      <c r="LGM10"/>
      <c r="LGN10"/>
      <c r="LGO10"/>
      <c r="LGP10"/>
      <c r="LGQ10"/>
      <c r="LGR10"/>
      <c r="LGS10"/>
      <c r="LGT10"/>
      <c r="LGU10"/>
      <c r="LGV10"/>
      <c r="LGW10"/>
      <c r="LGX10"/>
      <c r="LGY10"/>
      <c r="LGZ10"/>
      <c r="LHA10"/>
      <c r="LHB10"/>
      <c r="LHC10"/>
      <c r="LHD10"/>
      <c r="LHE10"/>
      <c r="LHF10"/>
      <c r="LHG10"/>
      <c r="LHH10"/>
      <c r="LHI10"/>
      <c r="LHJ10"/>
      <c r="LHK10"/>
      <c r="LHL10"/>
      <c r="LHM10"/>
      <c r="LHN10"/>
      <c r="LHO10"/>
      <c r="LHP10"/>
      <c r="LHQ10"/>
      <c r="LHR10"/>
      <c r="LHS10"/>
      <c r="LHT10"/>
      <c r="LHU10"/>
      <c r="LHV10"/>
      <c r="LHW10"/>
      <c r="LHX10"/>
      <c r="LHY10"/>
      <c r="LHZ10"/>
      <c r="LIA10"/>
      <c r="LIB10"/>
      <c r="LIC10"/>
      <c r="LID10"/>
      <c r="LIE10"/>
      <c r="LIF10"/>
      <c r="LIG10"/>
      <c r="LIH10"/>
      <c r="LII10"/>
      <c r="LIJ10"/>
      <c r="LIK10"/>
      <c r="LIL10"/>
      <c r="LIM10"/>
      <c r="LIN10"/>
      <c r="LIO10"/>
      <c r="LIP10"/>
      <c r="LIQ10"/>
      <c r="LIR10"/>
      <c r="LIS10"/>
      <c r="LIT10"/>
      <c r="LIU10"/>
      <c r="LIV10"/>
      <c r="LIW10"/>
      <c r="LIX10"/>
      <c r="LIY10"/>
      <c r="LIZ10"/>
      <c r="LJA10"/>
      <c r="LJB10"/>
      <c r="LJC10"/>
      <c r="LJD10"/>
      <c r="LJE10"/>
      <c r="LJF10"/>
      <c r="LJG10"/>
      <c r="LJH10"/>
      <c r="LJI10"/>
      <c r="LJJ10"/>
      <c r="LJK10"/>
      <c r="LJL10"/>
      <c r="LJM10"/>
      <c r="LJN10"/>
      <c r="LJO10"/>
      <c r="LJP10"/>
      <c r="LJQ10"/>
      <c r="LJR10"/>
      <c r="LJS10"/>
      <c r="LJT10"/>
      <c r="LJU10"/>
      <c r="LJV10"/>
      <c r="LJW10"/>
      <c r="LJX10"/>
      <c r="LJY10"/>
      <c r="LJZ10"/>
      <c r="LKA10"/>
      <c r="LKB10"/>
      <c r="LKC10"/>
      <c r="LKD10"/>
      <c r="LKE10"/>
      <c r="LKF10"/>
      <c r="LKG10"/>
      <c r="LKH10"/>
      <c r="LKI10"/>
      <c r="LKJ10"/>
      <c r="LKK10"/>
      <c r="LKL10"/>
      <c r="LKM10"/>
      <c r="LKN10"/>
      <c r="LKO10"/>
      <c r="LKP10"/>
      <c r="LKQ10"/>
      <c r="LKR10"/>
      <c r="LKS10"/>
      <c r="LKT10"/>
      <c r="LKU10"/>
      <c r="LKV10"/>
      <c r="LKW10"/>
      <c r="LKX10"/>
      <c r="LKY10"/>
      <c r="LKZ10"/>
      <c r="LLA10"/>
      <c r="LLB10"/>
      <c r="LLC10"/>
      <c r="LLD10"/>
      <c r="LLE10"/>
      <c r="LLF10"/>
      <c r="LLG10"/>
      <c r="LLH10"/>
      <c r="LLI10"/>
      <c r="LLJ10"/>
      <c r="LLK10"/>
      <c r="LLL10"/>
      <c r="LLM10"/>
      <c r="LLN10"/>
      <c r="LLO10"/>
      <c r="LLP10"/>
      <c r="LLQ10"/>
      <c r="LLR10"/>
      <c r="LLS10"/>
      <c r="LLT10"/>
      <c r="LLU10"/>
      <c r="LLV10"/>
      <c r="LLW10"/>
      <c r="LLX10"/>
      <c r="LLY10"/>
      <c r="LLZ10"/>
      <c r="LMA10"/>
      <c r="LMB10"/>
      <c r="LMC10"/>
      <c r="LMD10"/>
      <c r="LME10"/>
      <c r="LMF10"/>
      <c r="LMG10"/>
      <c r="LMH10"/>
      <c r="LMI10"/>
      <c r="LMJ10"/>
      <c r="LMK10"/>
      <c r="LML10"/>
      <c r="LMM10"/>
      <c r="LMN10"/>
      <c r="LMO10"/>
      <c r="LMP10"/>
      <c r="LMQ10"/>
      <c r="LMR10"/>
      <c r="LMS10"/>
      <c r="LMT10"/>
      <c r="LMU10"/>
      <c r="LMV10"/>
      <c r="LMW10"/>
      <c r="LMX10"/>
      <c r="LMY10"/>
      <c r="LMZ10"/>
      <c r="LNA10"/>
      <c r="LNB10"/>
      <c r="LNC10"/>
      <c r="LND10"/>
      <c r="LNE10"/>
      <c r="LNF10"/>
      <c r="LNG10"/>
      <c r="LNH10"/>
      <c r="LNI10"/>
      <c r="LNJ10"/>
      <c r="LNK10"/>
      <c r="LNL10"/>
      <c r="LNM10"/>
      <c r="LNN10"/>
      <c r="LNO10"/>
      <c r="LNP10"/>
      <c r="LNQ10"/>
      <c r="LNR10"/>
      <c r="LNS10"/>
      <c r="LNT10"/>
      <c r="LNU10"/>
      <c r="LNV10"/>
      <c r="LNW10"/>
      <c r="LNX10"/>
      <c r="LNY10"/>
      <c r="LNZ10"/>
      <c r="LOA10"/>
      <c r="LOB10"/>
      <c r="LOC10"/>
      <c r="LOD10"/>
      <c r="LOE10"/>
      <c r="LOF10"/>
      <c r="LOG10"/>
      <c r="LOH10"/>
      <c r="LOI10"/>
      <c r="LOJ10"/>
      <c r="LOK10"/>
      <c r="LOL10"/>
      <c r="LOM10"/>
      <c r="LON10"/>
      <c r="LOO10"/>
      <c r="LOP10"/>
      <c r="LOQ10"/>
      <c r="LOR10"/>
      <c r="LOS10"/>
      <c r="LOT10"/>
      <c r="LOU10"/>
      <c r="LOV10"/>
      <c r="LOW10"/>
      <c r="LOX10"/>
      <c r="LOY10"/>
      <c r="LOZ10"/>
      <c r="LPA10"/>
      <c r="LPB10"/>
      <c r="LPC10"/>
      <c r="LPD10"/>
      <c r="LPE10"/>
      <c r="LPF10"/>
      <c r="LPG10"/>
      <c r="LPH10"/>
      <c r="LPI10"/>
      <c r="LPJ10"/>
      <c r="LPK10"/>
      <c r="LPL10"/>
      <c r="LPM10"/>
      <c r="LPN10"/>
      <c r="LPO10"/>
      <c r="LPP10"/>
      <c r="LPQ10"/>
      <c r="LPR10"/>
      <c r="LPS10"/>
      <c r="LPT10"/>
      <c r="LPU10"/>
      <c r="LPV10"/>
      <c r="LPW10"/>
      <c r="LPX10"/>
      <c r="LPY10"/>
      <c r="LPZ10"/>
      <c r="LQA10"/>
      <c r="LQB10"/>
      <c r="LQC10"/>
      <c r="LQD10"/>
      <c r="LQE10"/>
      <c r="LQF10"/>
      <c r="LQG10"/>
      <c r="LQH10"/>
      <c r="LQI10"/>
      <c r="LQJ10"/>
      <c r="LQK10"/>
      <c r="LQL10"/>
      <c r="LQM10"/>
      <c r="LQN10"/>
      <c r="LQO10"/>
      <c r="LQP10"/>
      <c r="LQQ10"/>
      <c r="LQR10"/>
      <c r="LQS10"/>
      <c r="LQT10"/>
      <c r="LQU10"/>
      <c r="LQV10"/>
      <c r="LQW10"/>
      <c r="LQX10"/>
      <c r="LQY10"/>
      <c r="LQZ10"/>
      <c r="LRA10"/>
      <c r="LRB10"/>
      <c r="LRC10"/>
      <c r="LRD10"/>
      <c r="LRE10"/>
      <c r="LRF10"/>
      <c r="LRG10"/>
      <c r="LRH10"/>
      <c r="LRI10"/>
      <c r="LRJ10"/>
      <c r="LRK10"/>
      <c r="LRL10"/>
      <c r="LRM10"/>
      <c r="LRN10"/>
      <c r="LRO10"/>
      <c r="LRP10"/>
      <c r="LRQ10"/>
      <c r="LRR10"/>
      <c r="LRS10"/>
      <c r="LRT10"/>
      <c r="LRU10"/>
      <c r="LRV10"/>
      <c r="LRW10"/>
      <c r="LRX10"/>
      <c r="LRY10"/>
      <c r="LRZ10"/>
      <c r="LSA10"/>
      <c r="LSB10"/>
      <c r="LSC10"/>
      <c r="LSD10"/>
      <c r="LSE10"/>
      <c r="LSF10"/>
      <c r="LSG10"/>
      <c r="LSH10"/>
      <c r="LSI10"/>
      <c r="LSJ10"/>
      <c r="LSK10"/>
      <c r="LSL10"/>
      <c r="LSM10"/>
      <c r="LSN10"/>
      <c r="LSO10"/>
      <c r="LSP10"/>
      <c r="LSQ10"/>
      <c r="LSR10"/>
      <c r="LSS10"/>
      <c r="LST10"/>
      <c r="LSU10"/>
      <c r="LSV10"/>
      <c r="LSW10"/>
      <c r="LSX10"/>
      <c r="LSY10"/>
      <c r="LSZ10"/>
      <c r="LTA10"/>
      <c r="LTB10"/>
      <c r="LTC10"/>
      <c r="LTD10"/>
      <c r="LTE10"/>
      <c r="LTF10"/>
      <c r="LTG10"/>
      <c r="LTH10"/>
      <c r="LTI10"/>
      <c r="LTJ10"/>
      <c r="LTK10"/>
      <c r="LTL10"/>
      <c r="LTM10"/>
      <c r="LTN10"/>
      <c r="LTO10"/>
      <c r="LTP10"/>
      <c r="LTQ10"/>
      <c r="LTR10"/>
      <c r="LTS10"/>
      <c r="LTT10"/>
      <c r="LTU10"/>
      <c r="LTV10"/>
      <c r="LTW10"/>
      <c r="LTX10"/>
      <c r="LTY10"/>
      <c r="LTZ10"/>
      <c r="LUA10"/>
      <c r="LUB10"/>
      <c r="LUC10"/>
      <c r="LUD10"/>
      <c r="LUE10"/>
      <c r="LUF10"/>
      <c r="LUG10"/>
      <c r="LUH10"/>
      <c r="LUI10"/>
      <c r="LUJ10"/>
      <c r="LUK10"/>
      <c r="LUL10"/>
      <c r="LUM10"/>
      <c r="LUN10"/>
      <c r="LUO10"/>
      <c r="LUP10"/>
      <c r="LUQ10"/>
      <c r="LUR10"/>
      <c r="LUS10"/>
      <c r="LUT10"/>
      <c r="LUU10"/>
      <c r="LUV10"/>
      <c r="LUW10"/>
      <c r="LUX10"/>
      <c r="LUY10"/>
      <c r="LUZ10"/>
      <c r="LVA10"/>
      <c r="LVB10"/>
      <c r="LVC10"/>
      <c r="LVD10"/>
      <c r="LVE10"/>
      <c r="LVF10"/>
      <c r="LVG10"/>
      <c r="LVH10"/>
      <c r="LVI10"/>
      <c r="LVJ10"/>
      <c r="LVK10"/>
      <c r="LVL10"/>
      <c r="LVM10"/>
      <c r="LVN10"/>
      <c r="LVO10"/>
      <c r="LVP10"/>
      <c r="LVQ10"/>
      <c r="LVR10"/>
      <c r="LVS10"/>
      <c r="LVT10"/>
      <c r="LVU10"/>
      <c r="LVV10"/>
      <c r="LVW10"/>
      <c r="LVX10"/>
      <c r="LVY10"/>
      <c r="LVZ10"/>
      <c r="LWA10"/>
      <c r="LWB10"/>
      <c r="LWC10"/>
      <c r="LWD10"/>
      <c r="LWE10"/>
      <c r="LWF10"/>
      <c r="LWG10"/>
      <c r="LWH10"/>
      <c r="LWI10"/>
      <c r="LWJ10"/>
      <c r="LWK10"/>
      <c r="LWL10"/>
      <c r="LWM10"/>
      <c r="LWN10"/>
      <c r="LWO10"/>
      <c r="LWP10"/>
      <c r="LWQ10"/>
      <c r="LWR10"/>
      <c r="LWS10"/>
      <c r="LWT10"/>
      <c r="LWU10"/>
      <c r="LWV10"/>
      <c r="LWW10"/>
      <c r="LWX10"/>
      <c r="LWY10"/>
      <c r="LWZ10"/>
      <c r="LXA10"/>
      <c r="LXB10"/>
      <c r="LXC10"/>
      <c r="LXD10"/>
      <c r="LXE10"/>
      <c r="LXF10"/>
      <c r="LXG10"/>
      <c r="LXH10"/>
      <c r="LXI10"/>
      <c r="LXJ10"/>
      <c r="LXK10"/>
      <c r="LXL10"/>
      <c r="LXM10"/>
      <c r="LXN10"/>
      <c r="LXO10"/>
      <c r="LXP10"/>
      <c r="LXQ10"/>
      <c r="LXR10"/>
      <c r="LXS10"/>
      <c r="LXT10"/>
      <c r="LXU10"/>
      <c r="LXV10"/>
      <c r="LXW10"/>
      <c r="LXX10"/>
      <c r="LXY10"/>
      <c r="LXZ10"/>
      <c r="LYA10"/>
      <c r="LYB10"/>
      <c r="LYC10"/>
      <c r="LYD10"/>
      <c r="LYE10"/>
      <c r="LYF10"/>
      <c r="LYG10"/>
      <c r="LYH10"/>
      <c r="LYI10"/>
      <c r="LYJ10"/>
      <c r="LYK10"/>
      <c r="LYL10"/>
      <c r="LYM10"/>
      <c r="LYN10"/>
      <c r="LYO10"/>
      <c r="LYP10"/>
      <c r="LYQ10"/>
      <c r="LYR10"/>
      <c r="LYS10"/>
      <c r="LYT10"/>
      <c r="LYU10"/>
      <c r="LYV10"/>
      <c r="LYW10"/>
      <c r="LYX10"/>
      <c r="LYY10"/>
      <c r="LYZ10"/>
      <c r="LZA10"/>
      <c r="LZB10"/>
      <c r="LZC10"/>
      <c r="LZD10"/>
      <c r="LZE10"/>
      <c r="LZF10"/>
      <c r="LZG10"/>
      <c r="LZH10"/>
      <c r="LZI10"/>
      <c r="LZJ10"/>
      <c r="LZK10"/>
      <c r="LZL10"/>
      <c r="LZM10"/>
      <c r="LZN10"/>
      <c r="LZO10"/>
      <c r="LZP10"/>
      <c r="LZQ10"/>
      <c r="LZR10"/>
      <c r="LZS10"/>
      <c r="LZT10"/>
      <c r="LZU10"/>
      <c r="LZV10"/>
      <c r="LZW10"/>
      <c r="LZX10"/>
      <c r="LZY10"/>
      <c r="LZZ10"/>
      <c r="MAA10"/>
      <c r="MAB10"/>
      <c r="MAC10"/>
      <c r="MAD10"/>
      <c r="MAE10"/>
      <c r="MAF10"/>
      <c r="MAG10"/>
      <c r="MAH10"/>
      <c r="MAI10"/>
      <c r="MAJ10"/>
      <c r="MAK10"/>
      <c r="MAL10"/>
      <c r="MAM10"/>
      <c r="MAN10"/>
      <c r="MAO10"/>
      <c r="MAP10"/>
      <c r="MAQ10"/>
      <c r="MAR10"/>
      <c r="MAS10"/>
      <c r="MAT10"/>
      <c r="MAU10"/>
      <c r="MAV10"/>
      <c r="MAW10"/>
      <c r="MAX10"/>
      <c r="MAY10"/>
      <c r="MAZ10"/>
      <c r="MBA10"/>
      <c r="MBB10"/>
      <c r="MBC10"/>
      <c r="MBD10"/>
      <c r="MBE10"/>
      <c r="MBF10"/>
      <c r="MBG10"/>
      <c r="MBH10"/>
      <c r="MBI10"/>
      <c r="MBJ10"/>
      <c r="MBK10"/>
      <c r="MBL10"/>
      <c r="MBM10"/>
      <c r="MBN10"/>
      <c r="MBO10"/>
      <c r="MBP10"/>
      <c r="MBQ10"/>
      <c r="MBR10"/>
      <c r="MBS10"/>
      <c r="MBT10"/>
      <c r="MBU10"/>
      <c r="MBV10"/>
      <c r="MBW10"/>
      <c r="MBX10"/>
      <c r="MBY10"/>
      <c r="MBZ10"/>
      <c r="MCA10"/>
      <c r="MCB10"/>
      <c r="MCC10"/>
      <c r="MCD10"/>
      <c r="MCE10"/>
      <c r="MCF10"/>
      <c r="MCG10"/>
      <c r="MCH10"/>
      <c r="MCI10"/>
      <c r="MCJ10"/>
      <c r="MCK10"/>
      <c r="MCL10"/>
      <c r="MCM10"/>
      <c r="MCN10"/>
      <c r="MCO10"/>
      <c r="MCP10"/>
      <c r="MCQ10"/>
      <c r="MCR10"/>
      <c r="MCS10"/>
      <c r="MCT10"/>
      <c r="MCU10"/>
      <c r="MCV10"/>
      <c r="MCW10"/>
      <c r="MCX10"/>
      <c r="MCY10"/>
      <c r="MCZ10"/>
      <c r="MDA10"/>
      <c r="MDB10"/>
      <c r="MDC10"/>
      <c r="MDD10"/>
      <c r="MDE10"/>
      <c r="MDF10"/>
      <c r="MDG10"/>
      <c r="MDH10"/>
      <c r="MDI10"/>
      <c r="MDJ10"/>
      <c r="MDK10"/>
      <c r="MDL10"/>
      <c r="MDM10"/>
      <c r="MDN10"/>
      <c r="MDO10"/>
      <c r="MDP10"/>
      <c r="MDQ10"/>
      <c r="MDR10"/>
      <c r="MDS10"/>
      <c r="MDT10"/>
      <c r="MDU10"/>
      <c r="MDV10"/>
      <c r="MDW10"/>
      <c r="MDX10"/>
      <c r="MDY10"/>
      <c r="MDZ10"/>
      <c r="MEA10"/>
      <c r="MEB10"/>
      <c r="MEC10"/>
      <c r="MED10"/>
      <c r="MEE10"/>
      <c r="MEF10"/>
      <c r="MEG10"/>
      <c r="MEH10"/>
      <c r="MEI10"/>
      <c r="MEJ10"/>
      <c r="MEK10"/>
      <c r="MEL10"/>
      <c r="MEM10"/>
      <c r="MEN10"/>
      <c r="MEO10"/>
      <c r="MEP10"/>
      <c r="MEQ10"/>
      <c r="MER10"/>
      <c r="MES10"/>
      <c r="MET10"/>
      <c r="MEU10"/>
      <c r="MEV10"/>
      <c r="MEW10"/>
      <c r="MEX10"/>
      <c r="MEY10"/>
      <c r="MEZ10"/>
      <c r="MFA10"/>
      <c r="MFB10"/>
      <c r="MFC10"/>
      <c r="MFD10"/>
      <c r="MFE10"/>
      <c r="MFF10"/>
      <c r="MFG10"/>
      <c r="MFH10"/>
      <c r="MFI10"/>
      <c r="MFJ10"/>
      <c r="MFK10"/>
      <c r="MFL10"/>
      <c r="MFM10"/>
      <c r="MFN10"/>
      <c r="MFO10"/>
      <c r="MFP10"/>
      <c r="MFQ10"/>
      <c r="MFR10"/>
      <c r="MFS10"/>
      <c r="MFT10"/>
      <c r="MFU10"/>
      <c r="MFV10"/>
      <c r="MFW10"/>
      <c r="MFX10"/>
      <c r="MFY10"/>
      <c r="MFZ10"/>
      <c r="MGA10"/>
      <c r="MGB10"/>
      <c r="MGC10"/>
      <c r="MGD10"/>
      <c r="MGE10"/>
      <c r="MGF10"/>
      <c r="MGG10"/>
      <c r="MGH10"/>
      <c r="MGI10"/>
      <c r="MGJ10"/>
      <c r="MGK10"/>
      <c r="MGL10"/>
      <c r="MGM10"/>
      <c r="MGN10"/>
      <c r="MGO10"/>
      <c r="MGP10"/>
      <c r="MGQ10"/>
      <c r="MGR10"/>
      <c r="MGS10"/>
      <c r="MGT10"/>
      <c r="MGU10"/>
      <c r="MGV10"/>
      <c r="MGW10"/>
      <c r="MGX10"/>
      <c r="MGY10"/>
      <c r="MGZ10"/>
      <c r="MHA10"/>
      <c r="MHB10"/>
      <c r="MHC10"/>
      <c r="MHD10"/>
      <c r="MHE10"/>
      <c r="MHF10"/>
      <c r="MHG10"/>
      <c r="MHH10"/>
      <c r="MHI10"/>
      <c r="MHJ10"/>
      <c r="MHK10"/>
      <c r="MHL10"/>
      <c r="MHM10"/>
      <c r="MHN10"/>
      <c r="MHO10"/>
      <c r="MHP10"/>
      <c r="MHQ10"/>
      <c r="MHR10"/>
      <c r="MHS10"/>
      <c r="MHT10"/>
      <c r="MHU10"/>
      <c r="MHV10"/>
      <c r="MHW10"/>
      <c r="MHX10"/>
      <c r="MHY10"/>
      <c r="MHZ10"/>
      <c r="MIA10"/>
      <c r="MIB10"/>
      <c r="MIC10"/>
      <c r="MID10"/>
      <c r="MIE10"/>
      <c r="MIF10"/>
      <c r="MIG10"/>
      <c r="MIH10"/>
      <c r="MII10"/>
      <c r="MIJ10"/>
      <c r="MIK10"/>
      <c r="MIL10"/>
      <c r="MIM10"/>
      <c r="MIN10"/>
      <c r="MIO10"/>
      <c r="MIP10"/>
      <c r="MIQ10"/>
      <c r="MIR10"/>
      <c r="MIS10"/>
      <c r="MIT10"/>
      <c r="MIU10"/>
      <c r="MIV10"/>
      <c r="MIW10"/>
      <c r="MIX10"/>
      <c r="MIY10"/>
      <c r="MIZ10"/>
      <c r="MJA10"/>
      <c r="MJB10"/>
      <c r="MJC10"/>
      <c r="MJD10"/>
      <c r="MJE10"/>
      <c r="MJF10"/>
      <c r="MJG10"/>
      <c r="MJH10"/>
      <c r="MJI10"/>
      <c r="MJJ10"/>
      <c r="MJK10"/>
      <c r="MJL10"/>
      <c r="MJM10"/>
      <c r="MJN10"/>
      <c r="MJO10"/>
      <c r="MJP10"/>
      <c r="MJQ10"/>
      <c r="MJR10"/>
      <c r="MJS10"/>
      <c r="MJT10"/>
      <c r="MJU10"/>
      <c r="MJV10"/>
      <c r="MJW10"/>
      <c r="MJX10"/>
      <c r="MJY10"/>
      <c r="MJZ10"/>
      <c r="MKA10"/>
      <c r="MKB10"/>
      <c r="MKC10"/>
      <c r="MKD10"/>
      <c r="MKE10"/>
      <c r="MKF10"/>
      <c r="MKG10"/>
      <c r="MKH10"/>
      <c r="MKI10"/>
      <c r="MKJ10"/>
      <c r="MKK10"/>
      <c r="MKL10"/>
      <c r="MKM10"/>
      <c r="MKN10"/>
      <c r="MKO10"/>
      <c r="MKP10"/>
      <c r="MKQ10"/>
      <c r="MKR10"/>
      <c r="MKS10"/>
      <c r="MKT10"/>
      <c r="MKU10"/>
      <c r="MKV10"/>
      <c r="MKW10"/>
      <c r="MKX10"/>
      <c r="MKY10"/>
      <c r="MKZ10"/>
      <c r="MLA10"/>
      <c r="MLB10"/>
      <c r="MLC10"/>
      <c r="MLD10"/>
      <c r="MLE10"/>
      <c r="MLF10"/>
      <c r="MLG10"/>
      <c r="MLH10"/>
      <c r="MLI10"/>
      <c r="MLJ10"/>
      <c r="MLK10"/>
      <c r="MLL10"/>
      <c r="MLM10"/>
      <c r="MLN10"/>
      <c r="MLO10"/>
      <c r="MLP10"/>
      <c r="MLQ10"/>
      <c r="MLR10"/>
      <c r="MLS10"/>
      <c r="MLT10"/>
      <c r="MLU10"/>
      <c r="MLV10"/>
      <c r="MLW10"/>
      <c r="MLX10"/>
      <c r="MLY10"/>
      <c r="MLZ10"/>
      <c r="MMA10"/>
      <c r="MMB10"/>
      <c r="MMC10"/>
      <c r="MMD10"/>
      <c r="MME10"/>
      <c r="MMF10"/>
      <c r="MMG10"/>
      <c r="MMH10"/>
      <c r="MMI10"/>
      <c r="MMJ10"/>
      <c r="MMK10"/>
      <c r="MML10"/>
      <c r="MMM10"/>
      <c r="MMN10"/>
      <c r="MMO10"/>
      <c r="MMP10"/>
      <c r="MMQ10"/>
      <c r="MMR10"/>
      <c r="MMS10"/>
      <c r="MMT10"/>
      <c r="MMU10"/>
      <c r="MMV10"/>
      <c r="MMW10"/>
      <c r="MMX10"/>
      <c r="MMY10"/>
      <c r="MMZ10"/>
      <c r="MNA10"/>
      <c r="MNB10"/>
      <c r="MNC10"/>
      <c r="MND10"/>
      <c r="MNE10"/>
      <c r="MNF10"/>
      <c r="MNG10"/>
      <c r="MNH10"/>
      <c r="MNI10"/>
      <c r="MNJ10"/>
      <c r="MNK10"/>
      <c r="MNL10"/>
      <c r="MNM10"/>
      <c r="MNN10"/>
      <c r="MNO10"/>
      <c r="MNP10"/>
      <c r="MNQ10"/>
      <c r="MNR10"/>
      <c r="MNS10"/>
      <c r="MNT10"/>
      <c r="MNU10"/>
      <c r="MNV10"/>
      <c r="MNW10"/>
      <c r="MNX10"/>
      <c r="MNY10"/>
      <c r="MNZ10"/>
      <c r="MOA10"/>
      <c r="MOB10"/>
      <c r="MOC10"/>
      <c r="MOD10"/>
      <c r="MOE10"/>
      <c r="MOF10"/>
      <c r="MOG10"/>
      <c r="MOH10"/>
      <c r="MOI10"/>
      <c r="MOJ10"/>
      <c r="MOK10"/>
      <c r="MOL10"/>
      <c r="MOM10"/>
      <c r="MON10"/>
      <c r="MOO10"/>
      <c r="MOP10"/>
      <c r="MOQ10"/>
      <c r="MOR10"/>
      <c r="MOS10"/>
      <c r="MOT10"/>
      <c r="MOU10"/>
      <c r="MOV10"/>
      <c r="MOW10"/>
      <c r="MOX10"/>
      <c r="MOY10"/>
      <c r="MOZ10"/>
      <c r="MPA10"/>
      <c r="MPB10"/>
      <c r="MPC10"/>
      <c r="MPD10"/>
      <c r="MPE10"/>
      <c r="MPF10"/>
      <c r="MPG10"/>
      <c r="MPH10"/>
      <c r="MPI10"/>
      <c r="MPJ10"/>
      <c r="MPK10"/>
      <c r="MPL10"/>
      <c r="MPM10"/>
      <c r="MPN10"/>
      <c r="MPO10"/>
      <c r="MPP10"/>
      <c r="MPQ10"/>
      <c r="MPR10"/>
      <c r="MPS10"/>
      <c r="MPT10"/>
      <c r="MPU10"/>
      <c r="MPV10"/>
      <c r="MPW10"/>
      <c r="MPX10"/>
      <c r="MPY10"/>
      <c r="MPZ10"/>
      <c r="MQA10"/>
      <c r="MQB10"/>
      <c r="MQC10"/>
      <c r="MQD10"/>
      <c r="MQE10"/>
      <c r="MQF10"/>
      <c r="MQG10"/>
      <c r="MQH10"/>
      <c r="MQI10"/>
      <c r="MQJ10"/>
      <c r="MQK10"/>
      <c r="MQL10"/>
      <c r="MQM10"/>
      <c r="MQN10"/>
      <c r="MQO10"/>
      <c r="MQP10"/>
      <c r="MQQ10"/>
      <c r="MQR10"/>
      <c r="MQS10"/>
      <c r="MQT10"/>
      <c r="MQU10"/>
      <c r="MQV10"/>
      <c r="MQW10"/>
      <c r="MQX10"/>
      <c r="MQY10"/>
      <c r="MQZ10"/>
      <c r="MRA10"/>
      <c r="MRB10"/>
      <c r="MRC10"/>
      <c r="MRD10"/>
      <c r="MRE10"/>
      <c r="MRF10"/>
      <c r="MRG10"/>
      <c r="MRH10"/>
      <c r="MRI10"/>
      <c r="MRJ10"/>
      <c r="MRK10"/>
      <c r="MRL10"/>
      <c r="MRM10"/>
      <c r="MRN10"/>
      <c r="MRO10"/>
      <c r="MRP10"/>
      <c r="MRQ10"/>
      <c r="MRR10"/>
      <c r="MRS10"/>
      <c r="MRT10"/>
      <c r="MRU10"/>
      <c r="MRV10"/>
      <c r="MRW10"/>
      <c r="MRX10"/>
      <c r="MRY10"/>
      <c r="MRZ10"/>
      <c r="MSA10"/>
      <c r="MSB10"/>
      <c r="MSC10"/>
      <c r="MSD10"/>
      <c r="MSE10"/>
      <c r="MSF10"/>
      <c r="MSG10"/>
      <c r="MSH10"/>
      <c r="MSI10"/>
      <c r="MSJ10"/>
      <c r="MSK10"/>
      <c r="MSL10"/>
      <c r="MSM10"/>
      <c r="MSN10"/>
      <c r="MSO10"/>
      <c r="MSP10"/>
      <c r="MSQ10"/>
      <c r="MSR10"/>
      <c r="MSS10"/>
      <c r="MST10"/>
      <c r="MSU10"/>
      <c r="MSV10"/>
      <c r="MSW10"/>
      <c r="MSX10"/>
      <c r="MSY10"/>
      <c r="MSZ10"/>
      <c r="MTA10"/>
      <c r="MTB10"/>
      <c r="MTC10"/>
      <c r="MTD10"/>
      <c r="MTE10"/>
      <c r="MTF10"/>
      <c r="MTG10"/>
      <c r="MTH10"/>
      <c r="MTI10"/>
      <c r="MTJ10"/>
      <c r="MTK10"/>
      <c r="MTL10"/>
      <c r="MTM10"/>
      <c r="MTN10"/>
      <c r="MTO10"/>
      <c r="MTP10"/>
      <c r="MTQ10"/>
      <c r="MTR10"/>
      <c r="MTS10"/>
      <c r="MTT10"/>
      <c r="MTU10"/>
      <c r="MTV10"/>
      <c r="MTW10"/>
      <c r="MTX10"/>
      <c r="MTY10"/>
      <c r="MTZ10"/>
      <c r="MUA10"/>
      <c r="MUB10"/>
      <c r="MUC10"/>
      <c r="MUD10"/>
      <c r="MUE10"/>
      <c r="MUF10"/>
      <c r="MUG10"/>
      <c r="MUH10"/>
      <c r="MUI10"/>
      <c r="MUJ10"/>
      <c r="MUK10"/>
      <c r="MUL10"/>
      <c r="MUM10"/>
      <c r="MUN10"/>
      <c r="MUO10"/>
      <c r="MUP10"/>
      <c r="MUQ10"/>
      <c r="MUR10"/>
      <c r="MUS10"/>
      <c r="MUT10"/>
      <c r="MUU10"/>
      <c r="MUV10"/>
      <c r="MUW10"/>
      <c r="MUX10"/>
      <c r="MUY10"/>
      <c r="MUZ10"/>
      <c r="MVA10"/>
      <c r="MVB10"/>
      <c r="MVC10"/>
      <c r="MVD10"/>
      <c r="MVE10"/>
      <c r="MVF10"/>
      <c r="MVG10"/>
      <c r="MVH10"/>
      <c r="MVI10"/>
      <c r="MVJ10"/>
      <c r="MVK10"/>
      <c r="MVL10"/>
      <c r="MVM10"/>
      <c r="MVN10"/>
      <c r="MVO10"/>
      <c r="MVP10"/>
      <c r="MVQ10"/>
      <c r="MVR10"/>
      <c r="MVS10"/>
      <c r="MVT10"/>
      <c r="MVU10"/>
      <c r="MVV10"/>
      <c r="MVW10"/>
      <c r="MVX10"/>
      <c r="MVY10"/>
      <c r="MVZ10"/>
      <c r="MWA10"/>
      <c r="MWB10"/>
      <c r="MWC10"/>
      <c r="MWD10"/>
      <c r="MWE10"/>
      <c r="MWF10"/>
      <c r="MWG10"/>
      <c r="MWH10"/>
      <c r="MWI10"/>
      <c r="MWJ10"/>
      <c r="MWK10"/>
      <c r="MWL10"/>
      <c r="MWM10"/>
      <c r="MWN10"/>
      <c r="MWO10"/>
      <c r="MWP10"/>
      <c r="MWQ10"/>
      <c r="MWR10"/>
      <c r="MWS10"/>
      <c r="MWT10"/>
      <c r="MWU10"/>
      <c r="MWV10"/>
      <c r="MWW10"/>
      <c r="MWX10"/>
      <c r="MWY10"/>
      <c r="MWZ10"/>
      <c r="MXA10"/>
      <c r="MXB10"/>
      <c r="MXC10"/>
      <c r="MXD10"/>
      <c r="MXE10"/>
      <c r="MXF10"/>
      <c r="MXG10"/>
      <c r="MXH10"/>
      <c r="MXI10"/>
      <c r="MXJ10"/>
      <c r="MXK10"/>
      <c r="MXL10"/>
      <c r="MXM10"/>
      <c r="MXN10"/>
      <c r="MXO10"/>
      <c r="MXP10"/>
      <c r="MXQ10"/>
      <c r="MXR10"/>
      <c r="MXS10"/>
      <c r="MXT10"/>
      <c r="MXU10"/>
      <c r="MXV10"/>
      <c r="MXW10"/>
      <c r="MXX10"/>
      <c r="MXY10"/>
      <c r="MXZ10"/>
      <c r="MYA10"/>
      <c r="MYB10"/>
      <c r="MYC10"/>
      <c r="MYD10"/>
      <c r="MYE10"/>
      <c r="MYF10"/>
      <c r="MYG10"/>
      <c r="MYH10"/>
      <c r="MYI10"/>
      <c r="MYJ10"/>
      <c r="MYK10"/>
      <c r="MYL10"/>
      <c r="MYM10"/>
      <c r="MYN10"/>
      <c r="MYO10"/>
      <c r="MYP10"/>
      <c r="MYQ10"/>
      <c r="MYR10"/>
      <c r="MYS10"/>
      <c r="MYT10"/>
      <c r="MYU10"/>
      <c r="MYV10"/>
      <c r="MYW10"/>
      <c r="MYX10"/>
      <c r="MYY10"/>
      <c r="MYZ10"/>
      <c r="MZA10"/>
      <c r="MZB10"/>
      <c r="MZC10"/>
      <c r="MZD10"/>
      <c r="MZE10"/>
      <c r="MZF10"/>
      <c r="MZG10"/>
      <c r="MZH10"/>
      <c r="MZI10"/>
      <c r="MZJ10"/>
      <c r="MZK10"/>
      <c r="MZL10"/>
      <c r="MZM10"/>
      <c r="MZN10"/>
      <c r="MZO10"/>
      <c r="MZP10"/>
      <c r="MZQ10"/>
      <c r="MZR10"/>
      <c r="MZS10"/>
      <c r="MZT10"/>
      <c r="MZU10"/>
      <c r="MZV10"/>
      <c r="MZW10"/>
      <c r="MZX10"/>
      <c r="MZY10"/>
      <c r="MZZ10"/>
      <c r="NAA10"/>
      <c r="NAB10"/>
      <c r="NAC10"/>
      <c r="NAD10"/>
      <c r="NAE10"/>
      <c r="NAF10"/>
      <c r="NAG10"/>
      <c r="NAH10"/>
      <c r="NAI10"/>
      <c r="NAJ10"/>
      <c r="NAK10"/>
      <c r="NAL10"/>
      <c r="NAM10"/>
      <c r="NAN10"/>
      <c r="NAO10"/>
      <c r="NAP10"/>
      <c r="NAQ10"/>
      <c r="NAR10"/>
      <c r="NAS10"/>
      <c r="NAT10"/>
      <c r="NAU10"/>
      <c r="NAV10"/>
      <c r="NAW10"/>
      <c r="NAX10"/>
      <c r="NAY10"/>
      <c r="NAZ10"/>
      <c r="NBA10"/>
      <c r="NBB10"/>
      <c r="NBC10"/>
      <c r="NBD10"/>
      <c r="NBE10"/>
      <c r="NBF10"/>
      <c r="NBG10"/>
      <c r="NBH10"/>
      <c r="NBI10"/>
      <c r="NBJ10"/>
      <c r="NBK10"/>
      <c r="NBL10"/>
      <c r="NBM10"/>
      <c r="NBN10"/>
      <c r="NBO10"/>
      <c r="NBP10"/>
      <c r="NBQ10"/>
      <c r="NBR10"/>
      <c r="NBS10"/>
      <c r="NBT10"/>
      <c r="NBU10"/>
      <c r="NBV10"/>
      <c r="NBW10"/>
      <c r="NBX10"/>
      <c r="NBY10"/>
      <c r="NBZ10"/>
      <c r="NCA10"/>
      <c r="NCB10"/>
      <c r="NCC10"/>
      <c r="NCD10"/>
      <c r="NCE10"/>
      <c r="NCF10"/>
      <c r="NCG10"/>
      <c r="NCH10"/>
      <c r="NCI10"/>
      <c r="NCJ10"/>
      <c r="NCK10"/>
      <c r="NCL10"/>
      <c r="NCM10"/>
      <c r="NCN10"/>
      <c r="NCO10"/>
      <c r="NCP10"/>
      <c r="NCQ10"/>
      <c r="NCR10"/>
      <c r="NCS10"/>
      <c r="NCT10"/>
      <c r="NCU10"/>
      <c r="NCV10"/>
      <c r="NCW10"/>
      <c r="NCX10"/>
      <c r="NCY10"/>
      <c r="NCZ10"/>
      <c r="NDA10"/>
      <c r="NDB10"/>
      <c r="NDC10"/>
      <c r="NDD10"/>
      <c r="NDE10"/>
      <c r="NDF10"/>
      <c r="NDG10"/>
      <c r="NDH10"/>
      <c r="NDI10"/>
      <c r="NDJ10"/>
      <c r="NDK10"/>
      <c r="NDL10"/>
      <c r="NDM10"/>
      <c r="NDN10"/>
      <c r="NDO10"/>
      <c r="NDP10"/>
      <c r="NDQ10"/>
      <c r="NDR10"/>
      <c r="NDS10"/>
      <c r="NDT10"/>
      <c r="NDU10"/>
      <c r="NDV10"/>
      <c r="NDW10"/>
      <c r="NDX10"/>
      <c r="NDY10"/>
      <c r="NDZ10"/>
      <c r="NEA10"/>
      <c r="NEB10"/>
      <c r="NEC10"/>
      <c r="NED10"/>
      <c r="NEE10"/>
      <c r="NEF10"/>
      <c r="NEG10"/>
      <c r="NEH10"/>
      <c r="NEI10"/>
      <c r="NEJ10"/>
      <c r="NEK10"/>
      <c r="NEL10"/>
      <c r="NEM10"/>
      <c r="NEN10"/>
      <c r="NEO10"/>
      <c r="NEP10"/>
      <c r="NEQ10"/>
      <c r="NER10"/>
      <c r="NES10"/>
      <c r="NET10"/>
      <c r="NEU10"/>
      <c r="NEV10"/>
      <c r="NEW10"/>
      <c r="NEX10"/>
      <c r="NEY10"/>
      <c r="NEZ10"/>
      <c r="NFA10"/>
      <c r="NFB10"/>
      <c r="NFC10"/>
      <c r="NFD10"/>
      <c r="NFE10"/>
      <c r="NFF10"/>
      <c r="NFG10"/>
      <c r="NFH10"/>
      <c r="NFI10"/>
      <c r="NFJ10"/>
      <c r="NFK10"/>
      <c r="NFL10"/>
      <c r="NFM10"/>
      <c r="NFN10"/>
      <c r="NFO10"/>
      <c r="NFP10"/>
      <c r="NFQ10"/>
      <c r="NFR10"/>
      <c r="NFS10"/>
      <c r="NFT10"/>
      <c r="NFU10"/>
      <c r="NFV10"/>
      <c r="NFW10"/>
      <c r="NFX10"/>
      <c r="NFY10"/>
      <c r="NFZ10"/>
      <c r="NGA10"/>
      <c r="NGB10"/>
      <c r="NGC10"/>
      <c r="NGD10"/>
      <c r="NGE10"/>
      <c r="NGF10"/>
      <c r="NGG10"/>
      <c r="NGH10"/>
      <c r="NGI10"/>
      <c r="NGJ10"/>
      <c r="NGK10"/>
      <c r="NGL10"/>
      <c r="NGM10"/>
      <c r="NGN10"/>
      <c r="NGO10"/>
      <c r="NGP10"/>
      <c r="NGQ10"/>
      <c r="NGR10"/>
      <c r="NGS10"/>
      <c r="NGT10"/>
      <c r="NGU10"/>
      <c r="NGV10"/>
      <c r="NGW10"/>
      <c r="NGX10"/>
      <c r="NGY10"/>
      <c r="NGZ10"/>
      <c r="NHA10"/>
      <c r="NHB10"/>
      <c r="NHC10"/>
      <c r="NHD10"/>
      <c r="NHE10"/>
      <c r="NHF10"/>
      <c r="NHG10"/>
      <c r="NHH10"/>
      <c r="NHI10"/>
      <c r="NHJ10"/>
      <c r="NHK10"/>
      <c r="NHL10"/>
      <c r="NHM10"/>
      <c r="NHN10"/>
      <c r="NHO10"/>
      <c r="NHP10"/>
      <c r="NHQ10"/>
      <c r="NHR10"/>
      <c r="NHS10"/>
      <c r="NHT10"/>
      <c r="NHU10"/>
      <c r="NHV10"/>
      <c r="NHW10"/>
      <c r="NHX10"/>
      <c r="NHY10"/>
      <c r="NHZ10"/>
      <c r="NIA10"/>
      <c r="NIB10"/>
      <c r="NIC10"/>
      <c r="NID10"/>
      <c r="NIE10"/>
      <c r="NIF10"/>
      <c r="NIG10"/>
      <c r="NIH10"/>
      <c r="NII10"/>
      <c r="NIJ10"/>
      <c r="NIK10"/>
      <c r="NIL10"/>
      <c r="NIM10"/>
      <c r="NIN10"/>
      <c r="NIO10"/>
      <c r="NIP10"/>
      <c r="NIQ10"/>
      <c r="NIR10"/>
      <c r="NIS10"/>
      <c r="NIT10"/>
      <c r="NIU10"/>
      <c r="NIV10"/>
      <c r="NIW10"/>
      <c r="NIX10"/>
      <c r="NIY10"/>
      <c r="NIZ10"/>
      <c r="NJA10"/>
      <c r="NJB10"/>
      <c r="NJC10"/>
      <c r="NJD10"/>
      <c r="NJE10"/>
      <c r="NJF10"/>
      <c r="NJG10"/>
      <c r="NJH10"/>
      <c r="NJI10"/>
      <c r="NJJ10"/>
      <c r="NJK10"/>
      <c r="NJL10"/>
      <c r="NJM10"/>
      <c r="NJN10"/>
      <c r="NJO10"/>
      <c r="NJP10"/>
      <c r="NJQ10"/>
      <c r="NJR10"/>
      <c r="NJS10"/>
      <c r="NJT10"/>
      <c r="NJU10"/>
      <c r="NJV10"/>
      <c r="NJW10"/>
      <c r="NJX10"/>
      <c r="NJY10"/>
      <c r="NJZ10"/>
      <c r="NKA10"/>
      <c r="NKB10"/>
      <c r="NKC10"/>
      <c r="NKD10"/>
      <c r="NKE10"/>
      <c r="NKF10"/>
      <c r="NKG10"/>
      <c r="NKH10"/>
      <c r="NKI10"/>
      <c r="NKJ10"/>
      <c r="NKK10"/>
      <c r="NKL10"/>
      <c r="NKM10"/>
      <c r="NKN10"/>
      <c r="NKO10"/>
      <c r="NKP10"/>
      <c r="NKQ10"/>
      <c r="NKR10"/>
      <c r="NKS10"/>
      <c r="NKT10"/>
      <c r="NKU10"/>
      <c r="NKV10"/>
      <c r="NKW10"/>
      <c r="NKX10"/>
      <c r="NKY10"/>
      <c r="NKZ10"/>
      <c r="NLA10"/>
      <c r="NLB10"/>
      <c r="NLC10"/>
      <c r="NLD10"/>
      <c r="NLE10"/>
      <c r="NLF10"/>
      <c r="NLG10"/>
      <c r="NLH10"/>
      <c r="NLI10"/>
      <c r="NLJ10"/>
      <c r="NLK10"/>
      <c r="NLL10"/>
      <c r="NLM10"/>
      <c r="NLN10"/>
      <c r="NLO10"/>
      <c r="NLP10"/>
      <c r="NLQ10"/>
      <c r="NLR10"/>
      <c r="NLS10"/>
      <c r="NLT10"/>
      <c r="NLU10"/>
      <c r="NLV10"/>
      <c r="NLW10"/>
      <c r="NLX10"/>
      <c r="NLY10"/>
      <c r="NLZ10"/>
      <c r="NMA10"/>
      <c r="NMB10"/>
      <c r="NMC10"/>
      <c r="NMD10"/>
      <c r="NME10"/>
      <c r="NMF10"/>
      <c r="NMG10"/>
      <c r="NMH10"/>
      <c r="NMI10"/>
      <c r="NMJ10"/>
      <c r="NMK10"/>
      <c r="NML10"/>
      <c r="NMM10"/>
      <c r="NMN10"/>
      <c r="NMO10"/>
      <c r="NMP10"/>
      <c r="NMQ10"/>
      <c r="NMR10"/>
      <c r="NMS10"/>
      <c r="NMT10"/>
      <c r="NMU10"/>
      <c r="NMV10"/>
      <c r="NMW10"/>
      <c r="NMX10"/>
      <c r="NMY10"/>
      <c r="NMZ10"/>
      <c r="NNA10"/>
      <c r="NNB10"/>
      <c r="NNC10"/>
      <c r="NND10"/>
      <c r="NNE10"/>
      <c r="NNF10"/>
      <c r="NNG10"/>
      <c r="NNH10"/>
      <c r="NNI10"/>
      <c r="NNJ10"/>
      <c r="NNK10"/>
      <c r="NNL10"/>
      <c r="NNM10"/>
      <c r="NNN10"/>
      <c r="NNO10"/>
      <c r="NNP10"/>
      <c r="NNQ10"/>
      <c r="NNR10"/>
      <c r="NNS10"/>
      <c r="NNT10"/>
      <c r="NNU10"/>
      <c r="NNV10"/>
      <c r="NNW10"/>
      <c r="NNX10"/>
      <c r="NNY10"/>
      <c r="NNZ10"/>
      <c r="NOA10"/>
      <c r="NOB10"/>
      <c r="NOC10"/>
      <c r="NOD10"/>
      <c r="NOE10"/>
      <c r="NOF10"/>
      <c r="NOG10"/>
      <c r="NOH10"/>
      <c r="NOI10"/>
      <c r="NOJ10"/>
      <c r="NOK10"/>
      <c r="NOL10"/>
      <c r="NOM10"/>
      <c r="NON10"/>
      <c r="NOO10"/>
      <c r="NOP10"/>
      <c r="NOQ10"/>
      <c r="NOR10"/>
      <c r="NOS10"/>
      <c r="NOT10"/>
      <c r="NOU10"/>
      <c r="NOV10"/>
      <c r="NOW10"/>
      <c r="NOX10"/>
      <c r="NOY10"/>
      <c r="NOZ10"/>
      <c r="NPA10"/>
      <c r="NPB10"/>
      <c r="NPC10"/>
      <c r="NPD10"/>
      <c r="NPE10"/>
      <c r="NPF10"/>
      <c r="NPG10"/>
      <c r="NPH10"/>
      <c r="NPI10"/>
      <c r="NPJ10"/>
      <c r="NPK10"/>
      <c r="NPL10"/>
      <c r="NPM10"/>
      <c r="NPN10"/>
      <c r="NPO10"/>
      <c r="NPP10"/>
      <c r="NPQ10"/>
      <c r="NPR10"/>
      <c r="NPS10"/>
      <c r="NPT10"/>
      <c r="NPU10"/>
      <c r="NPV10"/>
      <c r="NPW10"/>
      <c r="NPX10"/>
      <c r="NPY10"/>
      <c r="NPZ10"/>
      <c r="NQA10"/>
      <c r="NQB10"/>
      <c r="NQC10"/>
      <c r="NQD10"/>
      <c r="NQE10"/>
      <c r="NQF10"/>
      <c r="NQG10"/>
      <c r="NQH10"/>
      <c r="NQI10"/>
      <c r="NQJ10"/>
      <c r="NQK10"/>
      <c r="NQL10"/>
      <c r="NQM10"/>
      <c r="NQN10"/>
      <c r="NQO10"/>
      <c r="NQP10"/>
      <c r="NQQ10"/>
      <c r="NQR10"/>
      <c r="NQS10"/>
      <c r="NQT10"/>
      <c r="NQU10"/>
      <c r="NQV10"/>
      <c r="NQW10"/>
      <c r="NQX10"/>
      <c r="NQY10"/>
      <c r="NQZ10"/>
      <c r="NRA10"/>
      <c r="NRB10"/>
      <c r="NRC10"/>
      <c r="NRD10"/>
      <c r="NRE10"/>
      <c r="NRF10"/>
      <c r="NRG10"/>
      <c r="NRH10"/>
      <c r="NRI10"/>
      <c r="NRJ10"/>
      <c r="NRK10"/>
      <c r="NRL10"/>
      <c r="NRM10"/>
      <c r="NRN10"/>
      <c r="NRO10"/>
      <c r="NRP10"/>
      <c r="NRQ10"/>
      <c r="NRR10"/>
      <c r="NRS10"/>
      <c r="NRT10"/>
      <c r="NRU10"/>
      <c r="NRV10"/>
      <c r="NRW10"/>
      <c r="NRX10"/>
      <c r="NRY10"/>
      <c r="NRZ10"/>
      <c r="NSA10"/>
      <c r="NSB10"/>
      <c r="NSC10"/>
      <c r="NSD10"/>
      <c r="NSE10"/>
      <c r="NSF10"/>
      <c r="NSG10"/>
      <c r="NSH10"/>
      <c r="NSI10"/>
      <c r="NSJ10"/>
      <c r="NSK10"/>
      <c r="NSL10"/>
      <c r="NSM10"/>
      <c r="NSN10"/>
      <c r="NSO10"/>
      <c r="NSP10"/>
      <c r="NSQ10"/>
      <c r="NSR10"/>
      <c r="NSS10"/>
      <c r="NST10"/>
      <c r="NSU10"/>
      <c r="NSV10"/>
      <c r="NSW10"/>
      <c r="NSX10"/>
      <c r="NSY10"/>
      <c r="NSZ10"/>
      <c r="NTA10"/>
      <c r="NTB10"/>
      <c r="NTC10"/>
      <c r="NTD10"/>
      <c r="NTE10"/>
      <c r="NTF10"/>
      <c r="NTG10"/>
      <c r="NTH10"/>
      <c r="NTI10"/>
      <c r="NTJ10"/>
      <c r="NTK10"/>
      <c r="NTL10"/>
      <c r="NTM10"/>
      <c r="NTN10"/>
      <c r="NTO10"/>
      <c r="NTP10"/>
      <c r="NTQ10"/>
      <c r="NTR10"/>
      <c r="NTS10"/>
      <c r="NTT10"/>
      <c r="NTU10"/>
      <c r="NTV10"/>
      <c r="NTW10"/>
      <c r="NTX10"/>
      <c r="NTY10"/>
      <c r="NTZ10"/>
      <c r="NUA10"/>
      <c r="NUB10"/>
      <c r="NUC10"/>
      <c r="NUD10"/>
      <c r="NUE10"/>
      <c r="NUF10"/>
      <c r="NUG10"/>
      <c r="NUH10"/>
      <c r="NUI10"/>
      <c r="NUJ10"/>
      <c r="NUK10"/>
      <c r="NUL10"/>
      <c r="NUM10"/>
      <c r="NUN10"/>
      <c r="NUO10"/>
      <c r="NUP10"/>
      <c r="NUQ10"/>
      <c r="NUR10"/>
      <c r="NUS10"/>
      <c r="NUT10"/>
      <c r="NUU10"/>
      <c r="NUV10"/>
      <c r="NUW10"/>
      <c r="NUX10"/>
      <c r="NUY10"/>
      <c r="NUZ10"/>
      <c r="NVA10"/>
      <c r="NVB10"/>
      <c r="NVC10"/>
      <c r="NVD10"/>
      <c r="NVE10"/>
      <c r="NVF10"/>
      <c r="NVG10"/>
      <c r="NVH10"/>
      <c r="NVI10"/>
      <c r="NVJ10"/>
      <c r="NVK10"/>
      <c r="NVL10"/>
      <c r="NVM10"/>
      <c r="NVN10"/>
      <c r="NVO10"/>
      <c r="NVP10"/>
      <c r="NVQ10"/>
      <c r="NVR10"/>
      <c r="NVS10"/>
      <c r="NVT10"/>
      <c r="NVU10"/>
      <c r="NVV10"/>
      <c r="NVW10"/>
      <c r="NVX10"/>
      <c r="NVY10"/>
      <c r="NVZ10"/>
      <c r="NWA10"/>
      <c r="NWB10"/>
      <c r="NWC10"/>
      <c r="NWD10"/>
      <c r="NWE10"/>
      <c r="NWF10"/>
      <c r="NWG10"/>
      <c r="NWH10"/>
      <c r="NWI10"/>
      <c r="NWJ10"/>
      <c r="NWK10"/>
      <c r="NWL10"/>
      <c r="NWM10"/>
      <c r="NWN10"/>
      <c r="NWO10"/>
      <c r="NWP10"/>
      <c r="NWQ10"/>
      <c r="NWR10"/>
      <c r="NWS10"/>
      <c r="NWT10"/>
      <c r="NWU10"/>
      <c r="NWV10"/>
      <c r="NWW10"/>
      <c r="NWX10"/>
      <c r="NWY10"/>
      <c r="NWZ10"/>
      <c r="NXA10"/>
      <c r="NXB10"/>
      <c r="NXC10"/>
      <c r="NXD10"/>
      <c r="NXE10"/>
      <c r="NXF10"/>
      <c r="NXG10"/>
      <c r="NXH10"/>
      <c r="NXI10"/>
      <c r="NXJ10"/>
      <c r="NXK10"/>
      <c r="NXL10"/>
      <c r="NXM10"/>
      <c r="NXN10"/>
      <c r="NXO10"/>
      <c r="NXP10"/>
      <c r="NXQ10"/>
      <c r="NXR10"/>
      <c r="NXS10"/>
      <c r="NXT10"/>
      <c r="NXU10"/>
      <c r="NXV10"/>
      <c r="NXW10"/>
      <c r="NXX10"/>
      <c r="NXY10"/>
      <c r="NXZ10"/>
      <c r="NYA10"/>
      <c r="NYB10"/>
      <c r="NYC10"/>
      <c r="NYD10"/>
      <c r="NYE10"/>
      <c r="NYF10"/>
      <c r="NYG10"/>
      <c r="NYH10"/>
      <c r="NYI10"/>
      <c r="NYJ10"/>
      <c r="NYK10"/>
      <c r="NYL10"/>
      <c r="NYM10"/>
      <c r="NYN10"/>
      <c r="NYO10"/>
      <c r="NYP10"/>
      <c r="NYQ10"/>
      <c r="NYR10"/>
      <c r="NYS10"/>
      <c r="NYT10"/>
      <c r="NYU10"/>
      <c r="NYV10"/>
      <c r="NYW10"/>
      <c r="NYX10"/>
      <c r="NYY10"/>
      <c r="NYZ10"/>
      <c r="NZA10"/>
      <c r="NZB10"/>
      <c r="NZC10"/>
      <c r="NZD10"/>
      <c r="NZE10"/>
      <c r="NZF10"/>
      <c r="NZG10"/>
      <c r="NZH10"/>
      <c r="NZI10"/>
      <c r="NZJ10"/>
      <c r="NZK10"/>
      <c r="NZL10"/>
      <c r="NZM10"/>
      <c r="NZN10"/>
      <c r="NZO10"/>
      <c r="NZP10"/>
      <c r="NZQ10"/>
      <c r="NZR10"/>
      <c r="NZS10"/>
      <c r="NZT10"/>
      <c r="NZU10"/>
      <c r="NZV10"/>
      <c r="NZW10"/>
      <c r="NZX10"/>
      <c r="NZY10"/>
      <c r="NZZ10"/>
      <c r="OAA10"/>
      <c r="OAB10"/>
      <c r="OAC10"/>
      <c r="OAD10"/>
      <c r="OAE10"/>
      <c r="OAF10"/>
      <c r="OAG10"/>
      <c r="OAH10"/>
      <c r="OAI10"/>
      <c r="OAJ10"/>
      <c r="OAK10"/>
      <c r="OAL10"/>
      <c r="OAM10"/>
      <c r="OAN10"/>
      <c r="OAO10"/>
      <c r="OAP10"/>
      <c r="OAQ10"/>
      <c r="OAR10"/>
      <c r="OAS10"/>
      <c r="OAT10"/>
      <c r="OAU10"/>
      <c r="OAV10"/>
      <c r="OAW10"/>
      <c r="OAX10"/>
      <c r="OAY10"/>
      <c r="OAZ10"/>
      <c r="OBA10"/>
      <c r="OBB10"/>
      <c r="OBC10"/>
      <c r="OBD10"/>
      <c r="OBE10"/>
      <c r="OBF10"/>
      <c r="OBG10"/>
      <c r="OBH10"/>
      <c r="OBI10"/>
      <c r="OBJ10"/>
      <c r="OBK10"/>
      <c r="OBL10"/>
      <c r="OBM10"/>
      <c r="OBN10"/>
      <c r="OBO10"/>
      <c r="OBP10"/>
      <c r="OBQ10"/>
      <c r="OBR10"/>
      <c r="OBS10"/>
      <c r="OBT10"/>
      <c r="OBU10"/>
      <c r="OBV10"/>
      <c r="OBW10"/>
      <c r="OBX10"/>
      <c r="OBY10"/>
      <c r="OBZ10"/>
      <c r="OCA10"/>
      <c r="OCB10"/>
      <c r="OCC10"/>
      <c r="OCD10"/>
      <c r="OCE10"/>
      <c r="OCF10"/>
      <c r="OCG10"/>
      <c r="OCH10"/>
      <c r="OCI10"/>
      <c r="OCJ10"/>
      <c r="OCK10"/>
      <c r="OCL10"/>
      <c r="OCM10"/>
      <c r="OCN10"/>
      <c r="OCO10"/>
      <c r="OCP10"/>
      <c r="OCQ10"/>
      <c r="OCR10"/>
      <c r="OCS10"/>
      <c r="OCT10"/>
      <c r="OCU10"/>
      <c r="OCV10"/>
      <c r="OCW10"/>
      <c r="OCX10"/>
      <c r="OCY10"/>
      <c r="OCZ10"/>
      <c r="ODA10"/>
      <c r="ODB10"/>
      <c r="ODC10"/>
      <c r="ODD10"/>
      <c r="ODE10"/>
      <c r="ODF10"/>
      <c r="ODG10"/>
      <c r="ODH10"/>
      <c r="ODI10"/>
      <c r="ODJ10"/>
      <c r="ODK10"/>
      <c r="ODL10"/>
      <c r="ODM10"/>
      <c r="ODN10"/>
      <c r="ODO10"/>
      <c r="ODP10"/>
      <c r="ODQ10"/>
      <c r="ODR10"/>
      <c r="ODS10"/>
      <c r="ODT10"/>
      <c r="ODU10"/>
      <c r="ODV10"/>
      <c r="ODW10"/>
      <c r="ODX10"/>
      <c r="ODY10"/>
      <c r="ODZ10"/>
      <c r="OEA10"/>
      <c r="OEB10"/>
      <c r="OEC10"/>
      <c r="OED10"/>
      <c r="OEE10"/>
      <c r="OEF10"/>
      <c r="OEG10"/>
      <c r="OEH10"/>
      <c r="OEI10"/>
      <c r="OEJ10"/>
      <c r="OEK10"/>
      <c r="OEL10"/>
      <c r="OEM10"/>
      <c r="OEN10"/>
      <c r="OEO10"/>
      <c r="OEP10"/>
      <c r="OEQ10"/>
      <c r="OER10"/>
      <c r="OES10"/>
      <c r="OET10"/>
      <c r="OEU10"/>
      <c r="OEV10"/>
      <c r="OEW10"/>
      <c r="OEX10"/>
      <c r="OEY10"/>
      <c r="OEZ10"/>
      <c r="OFA10"/>
      <c r="OFB10"/>
      <c r="OFC10"/>
      <c r="OFD10"/>
      <c r="OFE10"/>
      <c r="OFF10"/>
      <c r="OFG10"/>
      <c r="OFH10"/>
      <c r="OFI10"/>
      <c r="OFJ10"/>
      <c r="OFK10"/>
      <c r="OFL10"/>
      <c r="OFM10"/>
      <c r="OFN10"/>
      <c r="OFO10"/>
      <c r="OFP10"/>
      <c r="OFQ10"/>
      <c r="OFR10"/>
      <c r="OFS10"/>
      <c r="OFT10"/>
      <c r="OFU10"/>
      <c r="OFV10"/>
      <c r="OFW10"/>
      <c r="OFX10"/>
      <c r="OFY10"/>
      <c r="OFZ10"/>
      <c r="OGA10"/>
      <c r="OGB10"/>
      <c r="OGC10"/>
      <c r="OGD10"/>
      <c r="OGE10"/>
      <c r="OGF10"/>
      <c r="OGG10"/>
      <c r="OGH10"/>
      <c r="OGI10"/>
      <c r="OGJ10"/>
      <c r="OGK10"/>
      <c r="OGL10"/>
      <c r="OGM10"/>
      <c r="OGN10"/>
      <c r="OGO10"/>
      <c r="OGP10"/>
      <c r="OGQ10"/>
      <c r="OGR10"/>
      <c r="OGS10"/>
      <c r="OGT10"/>
      <c r="OGU10"/>
      <c r="OGV10"/>
      <c r="OGW10"/>
      <c r="OGX10"/>
      <c r="OGY10"/>
      <c r="OGZ10"/>
      <c r="OHA10"/>
      <c r="OHB10"/>
      <c r="OHC10"/>
      <c r="OHD10"/>
      <c r="OHE10"/>
      <c r="OHF10"/>
      <c r="OHG10"/>
      <c r="OHH10"/>
      <c r="OHI10"/>
      <c r="OHJ10"/>
      <c r="OHK10"/>
      <c r="OHL10"/>
      <c r="OHM10"/>
      <c r="OHN10"/>
      <c r="OHO10"/>
      <c r="OHP10"/>
      <c r="OHQ10"/>
      <c r="OHR10"/>
      <c r="OHS10"/>
      <c r="OHT10"/>
      <c r="OHU10"/>
      <c r="OHV10"/>
      <c r="OHW10"/>
      <c r="OHX10"/>
      <c r="OHY10"/>
      <c r="OHZ10"/>
      <c r="OIA10"/>
      <c r="OIB10"/>
      <c r="OIC10"/>
      <c r="OID10"/>
      <c r="OIE10"/>
      <c r="OIF10"/>
      <c r="OIG10"/>
      <c r="OIH10"/>
      <c r="OII10"/>
      <c r="OIJ10"/>
      <c r="OIK10"/>
      <c r="OIL10"/>
      <c r="OIM10"/>
      <c r="OIN10"/>
      <c r="OIO10"/>
      <c r="OIP10"/>
      <c r="OIQ10"/>
      <c r="OIR10"/>
      <c r="OIS10"/>
      <c r="OIT10"/>
      <c r="OIU10"/>
      <c r="OIV10"/>
      <c r="OIW10"/>
      <c r="OIX10"/>
      <c r="OIY10"/>
      <c r="OIZ10"/>
      <c r="OJA10"/>
      <c r="OJB10"/>
      <c r="OJC10"/>
      <c r="OJD10"/>
      <c r="OJE10"/>
      <c r="OJF10"/>
      <c r="OJG10"/>
      <c r="OJH10"/>
      <c r="OJI10"/>
      <c r="OJJ10"/>
      <c r="OJK10"/>
      <c r="OJL10"/>
      <c r="OJM10"/>
      <c r="OJN10"/>
      <c r="OJO10"/>
      <c r="OJP10"/>
      <c r="OJQ10"/>
      <c r="OJR10"/>
      <c r="OJS10"/>
      <c r="OJT10"/>
      <c r="OJU10"/>
      <c r="OJV10"/>
      <c r="OJW10"/>
      <c r="OJX10"/>
      <c r="OJY10"/>
      <c r="OJZ10"/>
      <c r="OKA10"/>
      <c r="OKB10"/>
      <c r="OKC10"/>
      <c r="OKD10"/>
      <c r="OKE10"/>
      <c r="OKF10"/>
      <c r="OKG10"/>
      <c r="OKH10"/>
      <c r="OKI10"/>
      <c r="OKJ10"/>
      <c r="OKK10"/>
      <c r="OKL10"/>
      <c r="OKM10"/>
      <c r="OKN10"/>
      <c r="OKO10"/>
      <c r="OKP10"/>
      <c r="OKQ10"/>
      <c r="OKR10"/>
      <c r="OKS10"/>
      <c r="OKT10"/>
      <c r="OKU10"/>
      <c r="OKV10"/>
      <c r="OKW10"/>
      <c r="OKX10"/>
      <c r="OKY10"/>
      <c r="OKZ10"/>
      <c r="OLA10"/>
      <c r="OLB10"/>
      <c r="OLC10"/>
      <c r="OLD10"/>
      <c r="OLE10"/>
      <c r="OLF10"/>
      <c r="OLG10"/>
      <c r="OLH10"/>
      <c r="OLI10"/>
      <c r="OLJ10"/>
      <c r="OLK10"/>
      <c r="OLL10"/>
      <c r="OLM10"/>
      <c r="OLN10"/>
      <c r="OLO10"/>
      <c r="OLP10"/>
      <c r="OLQ10"/>
      <c r="OLR10"/>
      <c r="OLS10"/>
      <c r="OLT10"/>
      <c r="OLU10"/>
      <c r="OLV10"/>
      <c r="OLW10"/>
      <c r="OLX10"/>
      <c r="OLY10"/>
      <c r="OLZ10"/>
      <c r="OMA10"/>
      <c r="OMB10"/>
      <c r="OMC10"/>
      <c r="OMD10"/>
      <c r="OME10"/>
      <c r="OMF10"/>
      <c r="OMG10"/>
      <c r="OMH10"/>
      <c r="OMI10"/>
      <c r="OMJ10"/>
      <c r="OMK10"/>
      <c r="OML10"/>
      <c r="OMM10"/>
      <c r="OMN10"/>
      <c r="OMO10"/>
      <c r="OMP10"/>
      <c r="OMQ10"/>
      <c r="OMR10"/>
      <c r="OMS10"/>
      <c r="OMT10"/>
      <c r="OMU10"/>
      <c r="OMV10"/>
      <c r="OMW10"/>
      <c r="OMX10"/>
      <c r="OMY10"/>
      <c r="OMZ10"/>
      <c r="ONA10"/>
      <c r="ONB10"/>
      <c r="ONC10"/>
      <c r="OND10"/>
      <c r="ONE10"/>
      <c r="ONF10"/>
      <c r="ONG10"/>
      <c r="ONH10"/>
      <c r="ONI10"/>
      <c r="ONJ10"/>
      <c r="ONK10"/>
      <c r="ONL10"/>
      <c r="ONM10"/>
      <c r="ONN10"/>
      <c r="ONO10"/>
      <c r="ONP10"/>
      <c r="ONQ10"/>
      <c r="ONR10"/>
      <c r="ONS10"/>
      <c r="ONT10"/>
      <c r="ONU10"/>
      <c r="ONV10"/>
      <c r="ONW10"/>
      <c r="ONX10"/>
      <c r="ONY10"/>
      <c r="ONZ10"/>
      <c r="OOA10"/>
      <c r="OOB10"/>
      <c r="OOC10"/>
      <c r="OOD10"/>
      <c r="OOE10"/>
      <c r="OOF10"/>
      <c r="OOG10"/>
      <c r="OOH10"/>
      <c r="OOI10"/>
      <c r="OOJ10"/>
      <c r="OOK10"/>
      <c r="OOL10"/>
      <c r="OOM10"/>
      <c r="OON10"/>
      <c r="OOO10"/>
      <c r="OOP10"/>
      <c r="OOQ10"/>
      <c r="OOR10"/>
      <c r="OOS10"/>
      <c r="OOT10"/>
      <c r="OOU10"/>
      <c r="OOV10"/>
      <c r="OOW10"/>
      <c r="OOX10"/>
      <c r="OOY10"/>
      <c r="OOZ10"/>
      <c r="OPA10"/>
      <c r="OPB10"/>
      <c r="OPC10"/>
      <c r="OPD10"/>
      <c r="OPE10"/>
      <c r="OPF10"/>
      <c r="OPG10"/>
      <c r="OPH10"/>
      <c r="OPI10"/>
      <c r="OPJ10"/>
      <c r="OPK10"/>
      <c r="OPL10"/>
      <c r="OPM10"/>
      <c r="OPN10"/>
      <c r="OPO10"/>
      <c r="OPP10"/>
      <c r="OPQ10"/>
      <c r="OPR10"/>
      <c r="OPS10"/>
      <c r="OPT10"/>
      <c r="OPU10"/>
      <c r="OPV10"/>
      <c r="OPW10"/>
      <c r="OPX10"/>
      <c r="OPY10"/>
      <c r="OPZ10"/>
      <c r="OQA10"/>
      <c r="OQB10"/>
      <c r="OQC10"/>
      <c r="OQD10"/>
      <c r="OQE10"/>
      <c r="OQF10"/>
      <c r="OQG10"/>
      <c r="OQH10"/>
      <c r="OQI10"/>
      <c r="OQJ10"/>
      <c r="OQK10"/>
      <c r="OQL10"/>
      <c r="OQM10"/>
      <c r="OQN10"/>
      <c r="OQO10"/>
      <c r="OQP10"/>
      <c r="OQQ10"/>
      <c r="OQR10"/>
      <c r="OQS10"/>
      <c r="OQT10"/>
      <c r="OQU10"/>
      <c r="OQV10"/>
      <c r="OQW10"/>
      <c r="OQX10"/>
      <c r="OQY10"/>
      <c r="OQZ10"/>
      <c r="ORA10"/>
      <c r="ORB10"/>
      <c r="ORC10"/>
      <c r="ORD10"/>
      <c r="ORE10"/>
      <c r="ORF10"/>
      <c r="ORG10"/>
      <c r="ORH10"/>
      <c r="ORI10"/>
      <c r="ORJ10"/>
      <c r="ORK10"/>
      <c r="ORL10"/>
      <c r="ORM10"/>
      <c r="ORN10"/>
      <c r="ORO10"/>
      <c r="ORP10"/>
      <c r="ORQ10"/>
      <c r="ORR10"/>
      <c r="ORS10"/>
      <c r="ORT10"/>
      <c r="ORU10"/>
      <c r="ORV10"/>
      <c r="ORW10"/>
      <c r="ORX10"/>
      <c r="ORY10"/>
      <c r="ORZ10"/>
      <c r="OSA10"/>
      <c r="OSB10"/>
      <c r="OSC10"/>
      <c r="OSD10"/>
      <c r="OSE10"/>
      <c r="OSF10"/>
      <c r="OSG10"/>
      <c r="OSH10"/>
      <c r="OSI10"/>
      <c r="OSJ10"/>
      <c r="OSK10"/>
      <c r="OSL10"/>
      <c r="OSM10"/>
      <c r="OSN10"/>
      <c r="OSO10"/>
      <c r="OSP10"/>
      <c r="OSQ10"/>
      <c r="OSR10"/>
      <c r="OSS10"/>
      <c r="OST10"/>
      <c r="OSU10"/>
      <c r="OSV10"/>
      <c r="OSW10"/>
      <c r="OSX10"/>
      <c r="OSY10"/>
      <c r="OSZ10"/>
      <c r="OTA10"/>
      <c r="OTB10"/>
      <c r="OTC10"/>
      <c r="OTD10"/>
      <c r="OTE10"/>
      <c r="OTF10"/>
      <c r="OTG10"/>
      <c r="OTH10"/>
      <c r="OTI10"/>
      <c r="OTJ10"/>
      <c r="OTK10"/>
      <c r="OTL10"/>
      <c r="OTM10"/>
      <c r="OTN10"/>
      <c r="OTO10"/>
      <c r="OTP10"/>
      <c r="OTQ10"/>
      <c r="OTR10"/>
      <c r="OTS10"/>
      <c r="OTT10"/>
      <c r="OTU10"/>
      <c r="OTV10"/>
      <c r="OTW10"/>
      <c r="OTX10"/>
      <c r="OTY10"/>
      <c r="OTZ10"/>
      <c r="OUA10"/>
      <c r="OUB10"/>
      <c r="OUC10"/>
      <c r="OUD10"/>
      <c r="OUE10"/>
      <c r="OUF10"/>
      <c r="OUG10"/>
      <c r="OUH10"/>
      <c r="OUI10"/>
      <c r="OUJ10"/>
      <c r="OUK10"/>
      <c r="OUL10"/>
      <c r="OUM10"/>
      <c r="OUN10"/>
      <c r="OUO10"/>
      <c r="OUP10"/>
      <c r="OUQ10"/>
      <c r="OUR10"/>
      <c r="OUS10"/>
      <c r="OUT10"/>
      <c r="OUU10"/>
      <c r="OUV10"/>
      <c r="OUW10"/>
      <c r="OUX10"/>
      <c r="OUY10"/>
      <c r="OUZ10"/>
      <c r="OVA10"/>
      <c r="OVB10"/>
      <c r="OVC10"/>
      <c r="OVD10"/>
      <c r="OVE10"/>
      <c r="OVF10"/>
      <c r="OVG10"/>
      <c r="OVH10"/>
      <c r="OVI10"/>
      <c r="OVJ10"/>
      <c r="OVK10"/>
      <c r="OVL10"/>
      <c r="OVM10"/>
      <c r="OVN10"/>
      <c r="OVO10"/>
      <c r="OVP10"/>
      <c r="OVQ10"/>
      <c r="OVR10"/>
      <c r="OVS10"/>
      <c r="OVT10"/>
      <c r="OVU10"/>
      <c r="OVV10"/>
      <c r="OVW10"/>
      <c r="OVX10"/>
      <c r="OVY10"/>
      <c r="OVZ10"/>
      <c r="OWA10"/>
      <c r="OWB10"/>
      <c r="OWC10"/>
      <c r="OWD10"/>
      <c r="OWE10"/>
      <c r="OWF10"/>
      <c r="OWG10"/>
      <c r="OWH10"/>
      <c r="OWI10"/>
      <c r="OWJ10"/>
      <c r="OWK10"/>
      <c r="OWL10"/>
      <c r="OWM10"/>
      <c r="OWN10"/>
      <c r="OWO10"/>
      <c r="OWP10"/>
      <c r="OWQ10"/>
      <c r="OWR10"/>
      <c r="OWS10"/>
      <c r="OWT10"/>
      <c r="OWU10"/>
      <c r="OWV10"/>
      <c r="OWW10"/>
      <c r="OWX10"/>
      <c r="OWY10"/>
      <c r="OWZ10"/>
      <c r="OXA10"/>
      <c r="OXB10"/>
      <c r="OXC10"/>
      <c r="OXD10"/>
      <c r="OXE10"/>
      <c r="OXF10"/>
      <c r="OXG10"/>
      <c r="OXH10"/>
      <c r="OXI10"/>
      <c r="OXJ10"/>
      <c r="OXK10"/>
      <c r="OXL10"/>
      <c r="OXM10"/>
      <c r="OXN10"/>
      <c r="OXO10"/>
      <c r="OXP10"/>
      <c r="OXQ10"/>
      <c r="OXR10"/>
      <c r="OXS10"/>
      <c r="OXT10"/>
      <c r="OXU10"/>
      <c r="OXV10"/>
      <c r="OXW10"/>
      <c r="OXX10"/>
      <c r="OXY10"/>
      <c r="OXZ10"/>
      <c r="OYA10"/>
      <c r="OYB10"/>
      <c r="OYC10"/>
      <c r="OYD10"/>
      <c r="OYE10"/>
      <c r="OYF10"/>
      <c r="OYG10"/>
      <c r="OYH10"/>
      <c r="OYI10"/>
      <c r="OYJ10"/>
      <c r="OYK10"/>
      <c r="OYL10"/>
      <c r="OYM10"/>
      <c r="OYN10"/>
      <c r="OYO10"/>
      <c r="OYP10"/>
      <c r="OYQ10"/>
      <c r="OYR10"/>
      <c r="OYS10"/>
      <c r="OYT10"/>
      <c r="OYU10"/>
      <c r="OYV10"/>
      <c r="OYW10"/>
      <c r="OYX10"/>
      <c r="OYY10"/>
      <c r="OYZ10"/>
      <c r="OZA10"/>
      <c r="OZB10"/>
      <c r="OZC10"/>
      <c r="OZD10"/>
      <c r="OZE10"/>
      <c r="OZF10"/>
      <c r="OZG10"/>
      <c r="OZH10"/>
      <c r="OZI10"/>
      <c r="OZJ10"/>
      <c r="OZK10"/>
      <c r="OZL10"/>
      <c r="OZM10"/>
      <c r="OZN10"/>
      <c r="OZO10"/>
      <c r="OZP10"/>
      <c r="OZQ10"/>
      <c r="OZR10"/>
      <c r="OZS10"/>
      <c r="OZT10"/>
      <c r="OZU10"/>
      <c r="OZV10"/>
      <c r="OZW10"/>
      <c r="OZX10"/>
      <c r="OZY10"/>
      <c r="OZZ10"/>
      <c r="PAA10"/>
      <c r="PAB10"/>
      <c r="PAC10"/>
      <c r="PAD10"/>
      <c r="PAE10"/>
      <c r="PAF10"/>
      <c r="PAG10"/>
      <c r="PAH10"/>
      <c r="PAI10"/>
      <c r="PAJ10"/>
      <c r="PAK10"/>
      <c r="PAL10"/>
      <c r="PAM10"/>
      <c r="PAN10"/>
      <c r="PAO10"/>
      <c r="PAP10"/>
      <c r="PAQ10"/>
      <c r="PAR10"/>
      <c r="PAS10"/>
      <c r="PAT10"/>
      <c r="PAU10"/>
      <c r="PAV10"/>
      <c r="PAW10"/>
      <c r="PAX10"/>
      <c r="PAY10"/>
      <c r="PAZ10"/>
      <c r="PBA10"/>
      <c r="PBB10"/>
      <c r="PBC10"/>
      <c r="PBD10"/>
      <c r="PBE10"/>
      <c r="PBF10"/>
      <c r="PBG10"/>
      <c r="PBH10"/>
      <c r="PBI10"/>
      <c r="PBJ10"/>
      <c r="PBK10"/>
      <c r="PBL10"/>
      <c r="PBM10"/>
      <c r="PBN10"/>
      <c r="PBO10"/>
      <c r="PBP10"/>
      <c r="PBQ10"/>
      <c r="PBR10"/>
      <c r="PBS10"/>
      <c r="PBT10"/>
      <c r="PBU10"/>
      <c r="PBV10"/>
      <c r="PBW10"/>
      <c r="PBX10"/>
      <c r="PBY10"/>
      <c r="PBZ10"/>
      <c r="PCA10"/>
      <c r="PCB10"/>
      <c r="PCC10"/>
      <c r="PCD10"/>
      <c r="PCE10"/>
      <c r="PCF10"/>
      <c r="PCG10"/>
      <c r="PCH10"/>
      <c r="PCI10"/>
      <c r="PCJ10"/>
      <c r="PCK10"/>
      <c r="PCL10"/>
      <c r="PCM10"/>
      <c r="PCN10"/>
      <c r="PCO10"/>
      <c r="PCP10"/>
      <c r="PCQ10"/>
      <c r="PCR10"/>
      <c r="PCS10"/>
      <c r="PCT10"/>
      <c r="PCU10"/>
      <c r="PCV10"/>
      <c r="PCW10"/>
      <c r="PCX10"/>
      <c r="PCY10"/>
      <c r="PCZ10"/>
      <c r="PDA10"/>
      <c r="PDB10"/>
      <c r="PDC10"/>
      <c r="PDD10"/>
      <c r="PDE10"/>
      <c r="PDF10"/>
      <c r="PDG10"/>
      <c r="PDH10"/>
      <c r="PDI10"/>
      <c r="PDJ10"/>
      <c r="PDK10"/>
      <c r="PDL10"/>
      <c r="PDM10"/>
      <c r="PDN10"/>
      <c r="PDO10"/>
      <c r="PDP10"/>
      <c r="PDQ10"/>
      <c r="PDR10"/>
      <c r="PDS10"/>
      <c r="PDT10"/>
      <c r="PDU10"/>
      <c r="PDV10"/>
      <c r="PDW10"/>
      <c r="PDX10"/>
      <c r="PDY10"/>
      <c r="PDZ10"/>
      <c r="PEA10"/>
      <c r="PEB10"/>
      <c r="PEC10"/>
      <c r="PED10"/>
      <c r="PEE10"/>
      <c r="PEF10"/>
      <c r="PEG10"/>
      <c r="PEH10"/>
      <c r="PEI10"/>
      <c r="PEJ10"/>
      <c r="PEK10"/>
      <c r="PEL10"/>
      <c r="PEM10"/>
      <c r="PEN10"/>
      <c r="PEO10"/>
      <c r="PEP10"/>
      <c r="PEQ10"/>
      <c r="PER10"/>
      <c r="PES10"/>
      <c r="PET10"/>
      <c r="PEU10"/>
      <c r="PEV10"/>
      <c r="PEW10"/>
      <c r="PEX10"/>
      <c r="PEY10"/>
      <c r="PEZ10"/>
      <c r="PFA10"/>
      <c r="PFB10"/>
      <c r="PFC10"/>
      <c r="PFD10"/>
      <c r="PFE10"/>
      <c r="PFF10"/>
      <c r="PFG10"/>
      <c r="PFH10"/>
      <c r="PFI10"/>
      <c r="PFJ10"/>
      <c r="PFK10"/>
      <c r="PFL10"/>
      <c r="PFM10"/>
      <c r="PFN10"/>
      <c r="PFO10"/>
      <c r="PFP10"/>
      <c r="PFQ10"/>
      <c r="PFR10"/>
      <c r="PFS10"/>
      <c r="PFT10"/>
      <c r="PFU10"/>
      <c r="PFV10"/>
      <c r="PFW10"/>
      <c r="PFX10"/>
      <c r="PFY10"/>
      <c r="PFZ10"/>
      <c r="PGA10"/>
      <c r="PGB10"/>
      <c r="PGC10"/>
      <c r="PGD10"/>
      <c r="PGE10"/>
      <c r="PGF10"/>
      <c r="PGG10"/>
      <c r="PGH10"/>
      <c r="PGI10"/>
      <c r="PGJ10"/>
      <c r="PGK10"/>
      <c r="PGL10"/>
      <c r="PGM10"/>
      <c r="PGN10"/>
      <c r="PGO10"/>
      <c r="PGP10"/>
      <c r="PGQ10"/>
      <c r="PGR10"/>
      <c r="PGS10"/>
      <c r="PGT10"/>
      <c r="PGU10"/>
      <c r="PGV10"/>
      <c r="PGW10"/>
      <c r="PGX10"/>
      <c r="PGY10"/>
      <c r="PGZ10"/>
      <c r="PHA10"/>
      <c r="PHB10"/>
      <c r="PHC10"/>
      <c r="PHD10"/>
      <c r="PHE10"/>
      <c r="PHF10"/>
      <c r="PHG10"/>
      <c r="PHH10"/>
      <c r="PHI10"/>
      <c r="PHJ10"/>
      <c r="PHK10"/>
      <c r="PHL10"/>
      <c r="PHM10"/>
      <c r="PHN10"/>
      <c r="PHO10"/>
      <c r="PHP10"/>
      <c r="PHQ10"/>
      <c r="PHR10"/>
      <c r="PHS10"/>
      <c r="PHT10"/>
      <c r="PHU10"/>
      <c r="PHV10"/>
      <c r="PHW10"/>
      <c r="PHX10"/>
      <c r="PHY10"/>
      <c r="PHZ10"/>
      <c r="PIA10"/>
      <c r="PIB10"/>
      <c r="PIC10"/>
      <c r="PID10"/>
      <c r="PIE10"/>
      <c r="PIF10"/>
      <c r="PIG10"/>
      <c r="PIH10"/>
      <c r="PII10"/>
      <c r="PIJ10"/>
      <c r="PIK10"/>
      <c r="PIL10"/>
      <c r="PIM10"/>
      <c r="PIN10"/>
      <c r="PIO10"/>
      <c r="PIP10"/>
      <c r="PIQ10"/>
      <c r="PIR10"/>
      <c r="PIS10"/>
      <c r="PIT10"/>
      <c r="PIU10"/>
      <c r="PIV10"/>
      <c r="PIW10"/>
      <c r="PIX10"/>
      <c r="PIY10"/>
      <c r="PIZ10"/>
      <c r="PJA10"/>
      <c r="PJB10"/>
      <c r="PJC10"/>
      <c r="PJD10"/>
      <c r="PJE10"/>
      <c r="PJF10"/>
      <c r="PJG10"/>
      <c r="PJH10"/>
      <c r="PJI10"/>
      <c r="PJJ10"/>
      <c r="PJK10"/>
      <c r="PJL10"/>
      <c r="PJM10"/>
      <c r="PJN10"/>
      <c r="PJO10"/>
      <c r="PJP10"/>
      <c r="PJQ10"/>
      <c r="PJR10"/>
      <c r="PJS10"/>
      <c r="PJT10"/>
      <c r="PJU10"/>
      <c r="PJV10"/>
      <c r="PJW10"/>
      <c r="PJX10"/>
      <c r="PJY10"/>
      <c r="PJZ10"/>
      <c r="PKA10"/>
      <c r="PKB10"/>
      <c r="PKC10"/>
      <c r="PKD10"/>
      <c r="PKE10"/>
      <c r="PKF10"/>
      <c r="PKG10"/>
      <c r="PKH10"/>
      <c r="PKI10"/>
      <c r="PKJ10"/>
      <c r="PKK10"/>
      <c r="PKL10"/>
      <c r="PKM10"/>
      <c r="PKN10"/>
      <c r="PKO10"/>
      <c r="PKP10"/>
      <c r="PKQ10"/>
      <c r="PKR10"/>
      <c r="PKS10"/>
      <c r="PKT10"/>
      <c r="PKU10"/>
      <c r="PKV10"/>
      <c r="PKW10"/>
      <c r="PKX10"/>
      <c r="PKY10"/>
      <c r="PKZ10"/>
      <c r="PLA10"/>
      <c r="PLB10"/>
      <c r="PLC10"/>
      <c r="PLD10"/>
      <c r="PLE10"/>
      <c r="PLF10"/>
      <c r="PLG10"/>
      <c r="PLH10"/>
      <c r="PLI10"/>
      <c r="PLJ10"/>
      <c r="PLK10"/>
      <c r="PLL10"/>
      <c r="PLM10"/>
      <c r="PLN10"/>
      <c r="PLO10"/>
      <c r="PLP10"/>
      <c r="PLQ10"/>
      <c r="PLR10"/>
      <c r="PLS10"/>
      <c r="PLT10"/>
      <c r="PLU10"/>
      <c r="PLV10"/>
      <c r="PLW10"/>
      <c r="PLX10"/>
      <c r="PLY10"/>
      <c r="PLZ10"/>
      <c r="PMA10"/>
      <c r="PMB10"/>
      <c r="PMC10"/>
      <c r="PMD10"/>
      <c r="PME10"/>
      <c r="PMF10"/>
      <c r="PMG10"/>
      <c r="PMH10"/>
      <c r="PMI10"/>
      <c r="PMJ10"/>
      <c r="PMK10"/>
      <c r="PML10"/>
      <c r="PMM10"/>
      <c r="PMN10"/>
      <c r="PMO10"/>
      <c r="PMP10"/>
      <c r="PMQ10"/>
      <c r="PMR10"/>
      <c r="PMS10"/>
      <c r="PMT10"/>
      <c r="PMU10"/>
      <c r="PMV10"/>
      <c r="PMW10"/>
      <c r="PMX10"/>
      <c r="PMY10"/>
      <c r="PMZ10"/>
      <c r="PNA10"/>
      <c r="PNB10"/>
      <c r="PNC10"/>
      <c r="PND10"/>
      <c r="PNE10"/>
      <c r="PNF10"/>
      <c r="PNG10"/>
      <c r="PNH10"/>
      <c r="PNI10"/>
      <c r="PNJ10"/>
      <c r="PNK10"/>
      <c r="PNL10"/>
      <c r="PNM10"/>
      <c r="PNN10"/>
      <c r="PNO10"/>
      <c r="PNP10"/>
      <c r="PNQ10"/>
      <c r="PNR10"/>
      <c r="PNS10"/>
      <c r="PNT10"/>
      <c r="PNU10"/>
      <c r="PNV10"/>
      <c r="PNW10"/>
      <c r="PNX10"/>
      <c r="PNY10"/>
      <c r="PNZ10"/>
      <c r="POA10"/>
      <c r="POB10"/>
      <c r="POC10"/>
      <c r="POD10"/>
      <c r="POE10"/>
      <c r="POF10"/>
      <c r="POG10"/>
      <c r="POH10"/>
      <c r="POI10"/>
      <c r="POJ10"/>
      <c r="POK10"/>
      <c r="POL10"/>
      <c r="POM10"/>
      <c r="PON10"/>
      <c r="POO10"/>
      <c r="POP10"/>
      <c r="POQ10"/>
      <c r="POR10"/>
      <c r="POS10"/>
      <c r="POT10"/>
      <c r="POU10"/>
      <c r="POV10"/>
      <c r="POW10"/>
      <c r="POX10"/>
      <c r="POY10"/>
      <c r="POZ10"/>
      <c r="PPA10"/>
      <c r="PPB10"/>
      <c r="PPC10"/>
      <c r="PPD10"/>
      <c r="PPE10"/>
      <c r="PPF10"/>
      <c r="PPG10"/>
      <c r="PPH10"/>
      <c r="PPI10"/>
      <c r="PPJ10"/>
      <c r="PPK10"/>
      <c r="PPL10"/>
      <c r="PPM10"/>
      <c r="PPN10"/>
      <c r="PPO10"/>
      <c r="PPP10"/>
      <c r="PPQ10"/>
      <c r="PPR10"/>
      <c r="PPS10"/>
      <c r="PPT10"/>
      <c r="PPU10"/>
      <c r="PPV10"/>
      <c r="PPW10"/>
      <c r="PPX10"/>
      <c r="PPY10"/>
      <c r="PPZ10"/>
      <c r="PQA10"/>
      <c r="PQB10"/>
      <c r="PQC10"/>
      <c r="PQD10"/>
      <c r="PQE10"/>
      <c r="PQF10"/>
      <c r="PQG10"/>
      <c r="PQH10"/>
      <c r="PQI10"/>
      <c r="PQJ10"/>
      <c r="PQK10"/>
      <c r="PQL10"/>
      <c r="PQM10"/>
      <c r="PQN10"/>
      <c r="PQO10"/>
      <c r="PQP10"/>
      <c r="PQQ10"/>
      <c r="PQR10"/>
      <c r="PQS10"/>
      <c r="PQT10"/>
      <c r="PQU10"/>
      <c r="PQV10"/>
      <c r="PQW10"/>
      <c r="PQX10"/>
      <c r="PQY10"/>
      <c r="PQZ10"/>
      <c r="PRA10"/>
      <c r="PRB10"/>
      <c r="PRC10"/>
      <c r="PRD10"/>
      <c r="PRE10"/>
      <c r="PRF10"/>
      <c r="PRG10"/>
      <c r="PRH10"/>
      <c r="PRI10"/>
      <c r="PRJ10"/>
      <c r="PRK10"/>
      <c r="PRL10"/>
      <c r="PRM10"/>
      <c r="PRN10"/>
      <c r="PRO10"/>
      <c r="PRP10"/>
      <c r="PRQ10"/>
      <c r="PRR10"/>
      <c r="PRS10"/>
      <c r="PRT10"/>
      <c r="PRU10"/>
      <c r="PRV10"/>
      <c r="PRW10"/>
      <c r="PRX10"/>
      <c r="PRY10"/>
      <c r="PRZ10"/>
      <c r="PSA10"/>
      <c r="PSB10"/>
      <c r="PSC10"/>
      <c r="PSD10"/>
      <c r="PSE10"/>
      <c r="PSF10"/>
      <c r="PSG10"/>
      <c r="PSH10"/>
      <c r="PSI10"/>
      <c r="PSJ10"/>
      <c r="PSK10"/>
      <c r="PSL10"/>
      <c r="PSM10"/>
      <c r="PSN10"/>
      <c r="PSO10"/>
      <c r="PSP10"/>
      <c r="PSQ10"/>
      <c r="PSR10"/>
      <c r="PSS10"/>
      <c r="PST10"/>
      <c r="PSU10"/>
      <c r="PSV10"/>
      <c r="PSW10"/>
      <c r="PSX10"/>
      <c r="PSY10"/>
      <c r="PSZ10"/>
      <c r="PTA10"/>
      <c r="PTB10"/>
      <c r="PTC10"/>
      <c r="PTD10"/>
      <c r="PTE10"/>
      <c r="PTF10"/>
      <c r="PTG10"/>
      <c r="PTH10"/>
      <c r="PTI10"/>
      <c r="PTJ10"/>
      <c r="PTK10"/>
      <c r="PTL10"/>
      <c r="PTM10"/>
      <c r="PTN10"/>
      <c r="PTO10"/>
      <c r="PTP10"/>
      <c r="PTQ10"/>
      <c r="PTR10"/>
      <c r="PTS10"/>
      <c r="PTT10"/>
      <c r="PTU10"/>
      <c r="PTV10"/>
      <c r="PTW10"/>
      <c r="PTX10"/>
      <c r="PTY10"/>
      <c r="PTZ10"/>
      <c r="PUA10"/>
      <c r="PUB10"/>
      <c r="PUC10"/>
      <c r="PUD10"/>
      <c r="PUE10"/>
      <c r="PUF10"/>
      <c r="PUG10"/>
      <c r="PUH10"/>
      <c r="PUI10"/>
      <c r="PUJ10"/>
      <c r="PUK10"/>
      <c r="PUL10"/>
      <c r="PUM10"/>
      <c r="PUN10"/>
      <c r="PUO10"/>
      <c r="PUP10"/>
      <c r="PUQ10"/>
      <c r="PUR10"/>
      <c r="PUS10"/>
      <c r="PUT10"/>
      <c r="PUU10"/>
      <c r="PUV10"/>
      <c r="PUW10"/>
      <c r="PUX10"/>
      <c r="PUY10"/>
      <c r="PUZ10"/>
      <c r="PVA10"/>
      <c r="PVB10"/>
      <c r="PVC10"/>
      <c r="PVD10"/>
      <c r="PVE10"/>
      <c r="PVF10"/>
      <c r="PVG10"/>
      <c r="PVH10"/>
      <c r="PVI10"/>
      <c r="PVJ10"/>
      <c r="PVK10"/>
      <c r="PVL10"/>
      <c r="PVM10"/>
      <c r="PVN10"/>
      <c r="PVO10"/>
      <c r="PVP10"/>
      <c r="PVQ10"/>
      <c r="PVR10"/>
      <c r="PVS10"/>
      <c r="PVT10"/>
      <c r="PVU10"/>
      <c r="PVV10"/>
      <c r="PVW10"/>
      <c r="PVX10"/>
      <c r="PVY10"/>
      <c r="PVZ10"/>
      <c r="PWA10"/>
      <c r="PWB10"/>
      <c r="PWC10"/>
      <c r="PWD10"/>
      <c r="PWE10"/>
      <c r="PWF10"/>
      <c r="PWG10"/>
      <c r="PWH10"/>
      <c r="PWI10"/>
      <c r="PWJ10"/>
      <c r="PWK10"/>
      <c r="PWL10"/>
      <c r="PWM10"/>
      <c r="PWN10"/>
      <c r="PWO10"/>
      <c r="PWP10"/>
      <c r="PWQ10"/>
      <c r="PWR10"/>
      <c r="PWS10"/>
      <c r="PWT10"/>
      <c r="PWU10"/>
      <c r="PWV10"/>
      <c r="PWW10"/>
      <c r="PWX10"/>
      <c r="PWY10"/>
      <c r="PWZ10"/>
      <c r="PXA10"/>
      <c r="PXB10"/>
      <c r="PXC10"/>
      <c r="PXD10"/>
      <c r="PXE10"/>
      <c r="PXF10"/>
      <c r="PXG10"/>
      <c r="PXH10"/>
      <c r="PXI10"/>
      <c r="PXJ10"/>
      <c r="PXK10"/>
      <c r="PXL10"/>
      <c r="PXM10"/>
      <c r="PXN10"/>
      <c r="PXO10"/>
      <c r="PXP10"/>
      <c r="PXQ10"/>
      <c r="PXR10"/>
      <c r="PXS10"/>
      <c r="PXT10"/>
      <c r="PXU10"/>
      <c r="PXV10"/>
      <c r="PXW10"/>
      <c r="PXX10"/>
      <c r="PXY10"/>
      <c r="PXZ10"/>
      <c r="PYA10"/>
      <c r="PYB10"/>
      <c r="PYC10"/>
      <c r="PYD10"/>
      <c r="PYE10"/>
      <c r="PYF10"/>
      <c r="PYG10"/>
      <c r="PYH10"/>
      <c r="PYI10"/>
      <c r="PYJ10"/>
      <c r="PYK10"/>
      <c r="PYL10"/>
      <c r="PYM10"/>
      <c r="PYN10"/>
      <c r="PYO10"/>
      <c r="PYP10"/>
      <c r="PYQ10"/>
      <c r="PYR10"/>
      <c r="PYS10"/>
      <c r="PYT10"/>
      <c r="PYU10"/>
      <c r="PYV10"/>
      <c r="PYW10"/>
      <c r="PYX10"/>
      <c r="PYY10"/>
      <c r="PYZ10"/>
      <c r="PZA10"/>
      <c r="PZB10"/>
      <c r="PZC10"/>
      <c r="PZD10"/>
      <c r="PZE10"/>
      <c r="PZF10"/>
      <c r="PZG10"/>
      <c r="PZH10"/>
      <c r="PZI10"/>
      <c r="PZJ10"/>
      <c r="PZK10"/>
      <c r="PZL10"/>
      <c r="PZM10"/>
      <c r="PZN10"/>
      <c r="PZO10"/>
      <c r="PZP10"/>
      <c r="PZQ10"/>
      <c r="PZR10"/>
      <c r="PZS10"/>
      <c r="PZT10"/>
      <c r="PZU10"/>
      <c r="PZV10"/>
      <c r="PZW10"/>
      <c r="PZX10"/>
      <c r="PZY10"/>
      <c r="PZZ10"/>
      <c r="QAA10"/>
      <c r="QAB10"/>
      <c r="QAC10"/>
      <c r="QAD10"/>
      <c r="QAE10"/>
      <c r="QAF10"/>
      <c r="QAG10"/>
      <c r="QAH10"/>
      <c r="QAI10"/>
      <c r="QAJ10"/>
      <c r="QAK10"/>
      <c r="QAL10"/>
      <c r="QAM10"/>
      <c r="QAN10"/>
      <c r="QAO10"/>
      <c r="QAP10"/>
      <c r="QAQ10"/>
      <c r="QAR10"/>
      <c r="QAS10"/>
      <c r="QAT10"/>
      <c r="QAU10"/>
      <c r="QAV10"/>
      <c r="QAW10"/>
      <c r="QAX10"/>
      <c r="QAY10"/>
      <c r="QAZ10"/>
      <c r="QBA10"/>
      <c r="QBB10"/>
      <c r="QBC10"/>
      <c r="QBD10"/>
      <c r="QBE10"/>
      <c r="QBF10"/>
      <c r="QBG10"/>
      <c r="QBH10"/>
      <c r="QBI10"/>
      <c r="QBJ10"/>
      <c r="QBK10"/>
      <c r="QBL10"/>
      <c r="QBM10"/>
      <c r="QBN10"/>
      <c r="QBO10"/>
      <c r="QBP10"/>
      <c r="QBQ10"/>
      <c r="QBR10"/>
      <c r="QBS10"/>
      <c r="QBT10"/>
      <c r="QBU10"/>
      <c r="QBV10"/>
      <c r="QBW10"/>
      <c r="QBX10"/>
      <c r="QBY10"/>
      <c r="QBZ10"/>
      <c r="QCA10"/>
      <c r="QCB10"/>
      <c r="QCC10"/>
      <c r="QCD10"/>
      <c r="QCE10"/>
      <c r="QCF10"/>
      <c r="QCG10"/>
      <c r="QCH10"/>
      <c r="QCI10"/>
      <c r="QCJ10"/>
      <c r="QCK10"/>
      <c r="QCL10"/>
      <c r="QCM10"/>
      <c r="QCN10"/>
      <c r="QCO10"/>
      <c r="QCP10"/>
      <c r="QCQ10"/>
      <c r="QCR10"/>
      <c r="QCS10"/>
      <c r="QCT10"/>
      <c r="QCU10"/>
      <c r="QCV10"/>
      <c r="QCW10"/>
      <c r="QCX10"/>
      <c r="QCY10"/>
      <c r="QCZ10"/>
      <c r="QDA10"/>
      <c r="QDB10"/>
      <c r="QDC10"/>
      <c r="QDD10"/>
      <c r="QDE10"/>
      <c r="QDF10"/>
      <c r="QDG10"/>
      <c r="QDH10"/>
      <c r="QDI10"/>
      <c r="QDJ10"/>
      <c r="QDK10"/>
      <c r="QDL10"/>
      <c r="QDM10"/>
      <c r="QDN10"/>
      <c r="QDO10"/>
      <c r="QDP10"/>
      <c r="QDQ10"/>
      <c r="QDR10"/>
      <c r="QDS10"/>
      <c r="QDT10"/>
      <c r="QDU10"/>
      <c r="QDV10"/>
      <c r="QDW10"/>
      <c r="QDX10"/>
      <c r="QDY10"/>
      <c r="QDZ10"/>
      <c r="QEA10"/>
      <c r="QEB10"/>
      <c r="QEC10"/>
      <c r="QED10"/>
      <c r="QEE10"/>
      <c r="QEF10"/>
      <c r="QEG10"/>
      <c r="QEH10"/>
      <c r="QEI10"/>
      <c r="QEJ10"/>
      <c r="QEK10"/>
      <c r="QEL10"/>
      <c r="QEM10"/>
      <c r="QEN10"/>
      <c r="QEO10"/>
      <c r="QEP10"/>
      <c r="QEQ10"/>
      <c r="QER10"/>
      <c r="QES10"/>
      <c r="QET10"/>
      <c r="QEU10"/>
      <c r="QEV10"/>
      <c r="QEW10"/>
      <c r="QEX10"/>
      <c r="QEY10"/>
      <c r="QEZ10"/>
      <c r="QFA10"/>
      <c r="QFB10"/>
      <c r="QFC10"/>
      <c r="QFD10"/>
      <c r="QFE10"/>
      <c r="QFF10"/>
      <c r="QFG10"/>
      <c r="QFH10"/>
      <c r="QFI10"/>
      <c r="QFJ10"/>
      <c r="QFK10"/>
      <c r="QFL10"/>
      <c r="QFM10"/>
      <c r="QFN10"/>
      <c r="QFO10"/>
      <c r="QFP10"/>
      <c r="QFQ10"/>
      <c r="QFR10"/>
      <c r="QFS10"/>
      <c r="QFT10"/>
      <c r="QFU10"/>
      <c r="QFV10"/>
      <c r="QFW10"/>
      <c r="QFX10"/>
      <c r="QFY10"/>
      <c r="QFZ10"/>
      <c r="QGA10"/>
      <c r="QGB10"/>
      <c r="QGC10"/>
      <c r="QGD10"/>
      <c r="QGE10"/>
      <c r="QGF10"/>
      <c r="QGG10"/>
      <c r="QGH10"/>
      <c r="QGI10"/>
      <c r="QGJ10"/>
      <c r="QGK10"/>
      <c r="QGL10"/>
      <c r="QGM10"/>
      <c r="QGN10"/>
      <c r="QGO10"/>
      <c r="QGP10"/>
      <c r="QGQ10"/>
      <c r="QGR10"/>
      <c r="QGS10"/>
      <c r="QGT10"/>
      <c r="QGU10"/>
      <c r="QGV10"/>
      <c r="QGW10"/>
      <c r="QGX10"/>
      <c r="QGY10"/>
      <c r="QGZ10"/>
      <c r="QHA10"/>
      <c r="QHB10"/>
      <c r="QHC10"/>
      <c r="QHD10"/>
      <c r="QHE10"/>
      <c r="QHF10"/>
      <c r="QHG10"/>
      <c r="QHH10"/>
      <c r="QHI10"/>
      <c r="QHJ10"/>
      <c r="QHK10"/>
      <c r="QHL10"/>
      <c r="QHM10"/>
      <c r="QHN10"/>
      <c r="QHO10"/>
      <c r="QHP10"/>
      <c r="QHQ10"/>
      <c r="QHR10"/>
      <c r="QHS10"/>
      <c r="QHT10"/>
      <c r="QHU10"/>
      <c r="QHV10"/>
      <c r="QHW10"/>
      <c r="QHX10"/>
      <c r="QHY10"/>
      <c r="QHZ10"/>
      <c r="QIA10"/>
      <c r="QIB10"/>
      <c r="QIC10"/>
      <c r="QID10"/>
      <c r="QIE10"/>
      <c r="QIF10"/>
      <c r="QIG10"/>
      <c r="QIH10"/>
      <c r="QII10"/>
      <c r="QIJ10"/>
      <c r="QIK10"/>
      <c r="QIL10"/>
      <c r="QIM10"/>
      <c r="QIN10"/>
      <c r="QIO10"/>
      <c r="QIP10"/>
      <c r="QIQ10"/>
      <c r="QIR10"/>
      <c r="QIS10"/>
      <c r="QIT10"/>
      <c r="QIU10"/>
      <c r="QIV10"/>
      <c r="QIW10"/>
      <c r="QIX10"/>
      <c r="QIY10"/>
      <c r="QIZ10"/>
      <c r="QJA10"/>
      <c r="QJB10"/>
      <c r="QJC10"/>
      <c r="QJD10"/>
      <c r="QJE10"/>
      <c r="QJF10"/>
      <c r="QJG10"/>
      <c r="QJH10"/>
      <c r="QJI10"/>
      <c r="QJJ10"/>
      <c r="QJK10"/>
      <c r="QJL10"/>
      <c r="QJM10"/>
      <c r="QJN10"/>
      <c r="QJO10"/>
      <c r="QJP10"/>
      <c r="QJQ10"/>
      <c r="QJR10"/>
      <c r="QJS10"/>
      <c r="QJT10"/>
      <c r="QJU10"/>
      <c r="QJV10"/>
      <c r="QJW10"/>
      <c r="QJX10"/>
      <c r="QJY10"/>
      <c r="QJZ10"/>
      <c r="QKA10"/>
      <c r="QKB10"/>
      <c r="QKC10"/>
      <c r="QKD10"/>
      <c r="QKE10"/>
      <c r="QKF10"/>
      <c r="QKG10"/>
      <c r="QKH10"/>
      <c r="QKI10"/>
      <c r="QKJ10"/>
      <c r="QKK10"/>
      <c r="QKL10"/>
      <c r="QKM10"/>
      <c r="QKN10"/>
      <c r="QKO10"/>
      <c r="QKP10"/>
      <c r="QKQ10"/>
      <c r="QKR10"/>
      <c r="QKS10"/>
      <c r="QKT10"/>
      <c r="QKU10"/>
      <c r="QKV10"/>
      <c r="QKW10"/>
      <c r="QKX10"/>
      <c r="QKY10"/>
      <c r="QKZ10"/>
      <c r="QLA10"/>
      <c r="QLB10"/>
      <c r="QLC10"/>
      <c r="QLD10"/>
      <c r="QLE10"/>
      <c r="QLF10"/>
      <c r="QLG10"/>
      <c r="QLH10"/>
      <c r="QLI10"/>
      <c r="QLJ10"/>
      <c r="QLK10"/>
      <c r="QLL10"/>
      <c r="QLM10"/>
      <c r="QLN10"/>
      <c r="QLO10"/>
      <c r="QLP10"/>
      <c r="QLQ10"/>
      <c r="QLR10"/>
      <c r="QLS10"/>
      <c r="QLT10"/>
      <c r="QLU10"/>
      <c r="QLV10"/>
      <c r="QLW10"/>
      <c r="QLX10"/>
      <c r="QLY10"/>
      <c r="QLZ10"/>
      <c r="QMA10"/>
      <c r="QMB10"/>
      <c r="QMC10"/>
      <c r="QMD10"/>
      <c r="QME10"/>
      <c r="QMF10"/>
      <c r="QMG10"/>
      <c r="QMH10"/>
      <c r="QMI10"/>
      <c r="QMJ10"/>
      <c r="QMK10"/>
      <c r="QML10"/>
      <c r="QMM10"/>
      <c r="QMN10"/>
      <c r="QMO10"/>
      <c r="QMP10"/>
      <c r="QMQ10"/>
      <c r="QMR10"/>
      <c r="QMS10"/>
      <c r="QMT10"/>
      <c r="QMU10"/>
      <c r="QMV10"/>
      <c r="QMW10"/>
      <c r="QMX10"/>
      <c r="QMY10"/>
      <c r="QMZ10"/>
      <c r="QNA10"/>
      <c r="QNB10"/>
      <c r="QNC10"/>
      <c r="QND10"/>
      <c r="QNE10"/>
      <c r="QNF10"/>
      <c r="QNG10"/>
      <c r="QNH10"/>
      <c r="QNI10"/>
      <c r="QNJ10"/>
      <c r="QNK10"/>
      <c r="QNL10"/>
      <c r="QNM10"/>
      <c r="QNN10"/>
      <c r="QNO10"/>
      <c r="QNP10"/>
      <c r="QNQ10"/>
      <c r="QNR10"/>
      <c r="QNS10"/>
      <c r="QNT10"/>
      <c r="QNU10"/>
      <c r="QNV10"/>
      <c r="QNW10"/>
      <c r="QNX10"/>
      <c r="QNY10"/>
      <c r="QNZ10"/>
      <c r="QOA10"/>
      <c r="QOB10"/>
      <c r="QOC10"/>
      <c r="QOD10"/>
      <c r="QOE10"/>
      <c r="QOF10"/>
      <c r="QOG10"/>
      <c r="QOH10"/>
      <c r="QOI10"/>
      <c r="QOJ10"/>
      <c r="QOK10"/>
      <c r="QOL10"/>
      <c r="QOM10"/>
      <c r="QON10"/>
      <c r="QOO10"/>
      <c r="QOP10"/>
      <c r="QOQ10"/>
      <c r="QOR10"/>
      <c r="QOS10"/>
      <c r="QOT10"/>
      <c r="QOU10"/>
      <c r="QOV10"/>
      <c r="QOW10"/>
      <c r="QOX10"/>
      <c r="QOY10"/>
      <c r="QOZ10"/>
      <c r="QPA10"/>
      <c r="QPB10"/>
      <c r="QPC10"/>
      <c r="QPD10"/>
      <c r="QPE10"/>
      <c r="QPF10"/>
      <c r="QPG10"/>
      <c r="QPH10"/>
      <c r="QPI10"/>
      <c r="QPJ10"/>
      <c r="QPK10"/>
      <c r="QPL10"/>
      <c r="QPM10"/>
      <c r="QPN10"/>
      <c r="QPO10"/>
      <c r="QPP10"/>
      <c r="QPQ10"/>
      <c r="QPR10"/>
      <c r="QPS10"/>
      <c r="QPT10"/>
      <c r="QPU10"/>
      <c r="QPV10"/>
      <c r="QPW10"/>
      <c r="QPX10"/>
      <c r="QPY10"/>
      <c r="QPZ10"/>
      <c r="QQA10"/>
      <c r="QQB10"/>
      <c r="QQC10"/>
      <c r="QQD10"/>
      <c r="QQE10"/>
      <c r="QQF10"/>
      <c r="QQG10"/>
      <c r="QQH10"/>
      <c r="QQI10"/>
      <c r="QQJ10"/>
      <c r="QQK10"/>
      <c r="QQL10"/>
      <c r="QQM10"/>
      <c r="QQN10"/>
      <c r="QQO10"/>
      <c r="QQP10"/>
      <c r="QQQ10"/>
      <c r="QQR10"/>
      <c r="QQS10"/>
      <c r="QQT10"/>
      <c r="QQU10"/>
      <c r="QQV10"/>
      <c r="QQW10"/>
      <c r="QQX10"/>
      <c r="QQY10"/>
      <c r="QQZ10"/>
      <c r="QRA10"/>
      <c r="QRB10"/>
      <c r="QRC10"/>
      <c r="QRD10"/>
      <c r="QRE10"/>
      <c r="QRF10"/>
      <c r="QRG10"/>
      <c r="QRH10"/>
      <c r="QRI10"/>
      <c r="QRJ10"/>
      <c r="QRK10"/>
      <c r="QRL10"/>
      <c r="QRM10"/>
      <c r="QRN10"/>
      <c r="QRO10"/>
      <c r="QRP10"/>
      <c r="QRQ10"/>
      <c r="QRR10"/>
      <c r="QRS10"/>
      <c r="QRT10"/>
      <c r="QRU10"/>
      <c r="QRV10"/>
      <c r="QRW10"/>
      <c r="QRX10"/>
      <c r="QRY10"/>
      <c r="QRZ10"/>
      <c r="QSA10"/>
      <c r="QSB10"/>
      <c r="QSC10"/>
      <c r="QSD10"/>
      <c r="QSE10"/>
      <c r="QSF10"/>
      <c r="QSG10"/>
      <c r="QSH10"/>
      <c r="QSI10"/>
      <c r="QSJ10"/>
      <c r="QSK10"/>
      <c r="QSL10"/>
      <c r="QSM10"/>
      <c r="QSN10"/>
      <c r="QSO10"/>
      <c r="QSP10"/>
      <c r="QSQ10"/>
      <c r="QSR10"/>
      <c r="QSS10"/>
      <c r="QST10"/>
      <c r="QSU10"/>
      <c r="QSV10"/>
      <c r="QSW10"/>
      <c r="QSX10"/>
      <c r="QSY10"/>
      <c r="QSZ10"/>
      <c r="QTA10"/>
      <c r="QTB10"/>
      <c r="QTC10"/>
      <c r="QTD10"/>
      <c r="QTE10"/>
      <c r="QTF10"/>
      <c r="QTG10"/>
      <c r="QTH10"/>
      <c r="QTI10"/>
      <c r="QTJ10"/>
      <c r="QTK10"/>
      <c r="QTL10"/>
      <c r="QTM10"/>
      <c r="QTN10"/>
      <c r="QTO10"/>
      <c r="QTP10"/>
      <c r="QTQ10"/>
      <c r="QTR10"/>
      <c r="QTS10"/>
      <c r="QTT10"/>
      <c r="QTU10"/>
      <c r="QTV10"/>
      <c r="QTW10"/>
      <c r="QTX10"/>
      <c r="QTY10"/>
      <c r="QTZ10"/>
      <c r="QUA10"/>
      <c r="QUB10"/>
      <c r="QUC10"/>
      <c r="QUD10"/>
      <c r="QUE10"/>
      <c r="QUF10"/>
      <c r="QUG10"/>
      <c r="QUH10"/>
      <c r="QUI10"/>
      <c r="QUJ10"/>
      <c r="QUK10"/>
      <c r="QUL10"/>
      <c r="QUM10"/>
      <c r="QUN10"/>
      <c r="QUO10"/>
      <c r="QUP10"/>
      <c r="QUQ10"/>
      <c r="QUR10"/>
      <c r="QUS10"/>
      <c r="QUT10"/>
      <c r="QUU10"/>
      <c r="QUV10"/>
      <c r="QUW10"/>
      <c r="QUX10"/>
      <c r="QUY10"/>
      <c r="QUZ10"/>
      <c r="QVA10"/>
      <c r="QVB10"/>
      <c r="QVC10"/>
      <c r="QVD10"/>
      <c r="QVE10"/>
      <c r="QVF10"/>
      <c r="QVG10"/>
      <c r="QVH10"/>
      <c r="QVI10"/>
      <c r="QVJ10"/>
      <c r="QVK10"/>
      <c r="QVL10"/>
      <c r="QVM10"/>
      <c r="QVN10"/>
      <c r="QVO10"/>
      <c r="QVP10"/>
      <c r="QVQ10"/>
      <c r="QVR10"/>
      <c r="QVS10"/>
      <c r="QVT10"/>
      <c r="QVU10"/>
      <c r="QVV10"/>
      <c r="QVW10"/>
      <c r="QVX10"/>
      <c r="QVY10"/>
      <c r="QVZ10"/>
      <c r="QWA10"/>
      <c r="QWB10"/>
      <c r="QWC10"/>
      <c r="QWD10"/>
      <c r="QWE10"/>
      <c r="QWF10"/>
      <c r="QWG10"/>
      <c r="QWH10"/>
      <c r="QWI10"/>
      <c r="QWJ10"/>
      <c r="QWK10"/>
      <c r="QWL10"/>
      <c r="QWM10"/>
      <c r="QWN10"/>
      <c r="QWO10"/>
      <c r="QWP10"/>
      <c r="QWQ10"/>
      <c r="QWR10"/>
      <c r="QWS10"/>
      <c r="QWT10"/>
      <c r="QWU10"/>
      <c r="QWV10"/>
      <c r="QWW10"/>
      <c r="QWX10"/>
      <c r="QWY10"/>
      <c r="QWZ10"/>
      <c r="QXA10"/>
      <c r="QXB10"/>
      <c r="QXC10"/>
      <c r="QXD10"/>
      <c r="QXE10"/>
      <c r="QXF10"/>
      <c r="QXG10"/>
      <c r="QXH10"/>
      <c r="QXI10"/>
      <c r="QXJ10"/>
      <c r="QXK10"/>
      <c r="QXL10"/>
      <c r="QXM10"/>
      <c r="QXN10"/>
      <c r="QXO10"/>
      <c r="QXP10"/>
      <c r="QXQ10"/>
      <c r="QXR10"/>
      <c r="QXS10"/>
      <c r="QXT10"/>
      <c r="QXU10"/>
      <c r="QXV10"/>
      <c r="QXW10"/>
      <c r="QXX10"/>
      <c r="QXY10"/>
      <c r="QXZ10"/>
      <c r="QYA10"/>
      <c r="QYB10"/>
      <c r="QYC10"/>
      <c r="QYD10"/>
      <c r="QYE10"/>
      <c r="QYF10"/>
      <c r="QYG10"/>
      <c r="QYH10"/>
      <c r="QYI10"/>
      <c r="QYJ10"/>
      <c r="QYK10"/>
      <c r="QYL10"/>
      <c r="QYM10"/>
      <c r="QYN10"/>
      <c r="QYO10"/>
      <c r="QYP10"/>
      <c r="QYQ10"/>
      <c r="QYR10"/>
      <c r="QYS10"/>
      <c r="QYT10"/>
      <c r="QYU10"/>
      <c r="QYV10"/>
      <c r="QYW10"/>
      <c r="QYX10"/>
      <c r="QYY10"/>
      <c r="QYZ10"/>
      <c r="QZA10"/>
      <c r="QZB10"/>
      <c r="QZC10"/>
      <c r="QZD10"/>
      <c r="QZE10"/>
      <c r="QZF10"/>
      <c r="QZG10"/>
      <c r="QZH10"/>
      <c r="QZI10"/>
      <c r="QZJ10"/>
      <c r="QZK10"/>
      <c r="QZL10"/>
      <c r="QZM10"/>
      <c r="QZN10"/>
      <c r="QZO10"/>
      <c r="QZP10"/>
      <c r="QZQ10"/>
      <c r="QZR10"/>
      <c r="QZS10"/>
      <c r="QZT10"/>
      <c r="QZU10"/>
      <c r="QZV10"/>
      <c r="QZW10"/>
      <c r="QZX10"/>
      <c r="QZY10"/>
      <c r="QZZ10"/>
      <c r="RAA10"/>
      <c r="RAB10"/>
      <c r="RAC10"/>
      <c r="RAD10"/>
      <c r="RAE10"/>
      <c r="RAF10"/>
      <c r="RAG10"/>
      <c r="RAH10"/>
      <c r="RAI10"/>
      <c r="RAJ10"/>
      <c r="RAK10"/>
      <c r="RAL10"/>
      <c r="RAM10"/>
      <c r="RAN10"/>
      <c r="RAO10"/>
      <c r="RAP10"/>
      <c r="RAQ10"/>
      <c r="RAR10"/>
      <c r="RAS10"/>
      <c r="RAT10"/>
      <c r="RAU10"/>
      <c r="RAV10"/>
      <c r="RAW10"/>
      <c r="RAX10"/>
      <c r="RAY10"/>
      <c r="RAZ10"/>
      <c r="RBA10"/>
      <c r="RBB10"/>
      <c r="RBC10"/>
      <c r="RBD10"/>
      <c r="RBE10"/>
      <c r="RBF10"/>
      <c r="RBG10"/>
      <c r="RBH10"/>
      <c r="RBI10"/>
      <c r="RBJ10"/>
      <c r="RBK10"/>
      <c r="RBL10"/>
      <c r="RBM10"/>
      <c r="RBN10"/>
      <c r="RBO10"/>
      <c r="RBP10"/>
      <c r="RBQ10"/>
      <c r="RBR10"/>
      <c r="RBS10"/>
      <c r="RBT10"/>
      <c r="RBU10"/>
      <c r="RBV10"/>
      <c r="RBW10"/>
      <c r="RBX10"/>
      <c r="RBY10"/>
      <c r="RBZ10"/>
      <c r="RCA10"/>
      <c r="RCB10"/>
      <c r="RCC10"/>
      <c r="RCD10"/>
      <c r="RCE10"/>
      <c r="RCF10"/>
      <c r="RCG10"/>
      <c r="RCH10"/>
      <c r="RCI10"/>
      <c r="RCJ10"/>
      <c r="RCK10"/>
      <c r="RCL10"/>
      <c r="RCM10"/>
      <c r="RCN10"/>
      <c r="RCO10"/>
      <c r="RCP10"/>
      <c r="RCQ10"/>
      <c r="RCR10"/>
      <c r="RCS10"/>
      <c r="RCT10"/>
      <c r="RCU10"/>
      <c r="RCV10"/>
      <c r="RCW10"/>
      <c r="RCX10"/>
      <c r="RCY10"/>
      <c r="RCZ10"/>
      <c r="RDA10"/>
      <c r="RDB10"/>
      <c r="RDC10"/>
      <c r="RDD10"/>
      <c r="RDE10"/>
      <c r="RDF10"/>
      <c r="RDG10"/>
      <c r="RDH10"/>
      <c r="RDI10"/>
      <c r="RDJ10"/>
      <c r="RDK10"/>
      <c r="RDL10"/>
      <c r="RDM10"/>
      <c r="RDN10"/>
      <c r="RDO10"/>
      <c r="RDP10"/>
      <c r="RDQ10"/>
      <c r="RDR10"/>
      <c r="RDS10"/>
      <c r="RDT10"/>
      <c r="RDU10"/>
      <c r="RDV10"/>
      <c r="RDW10"/>
      <c r="RDX10"/>
      <c r="RDY10"/>
      <c r="RDZ10"/>
      <c r="REA10"/>
      <c r="REB10"/>
      <c r="REC10"/>
      <c r="RED10"/>
      <c r="REE10"/>
      <c r="REF10"/>
      <c r="REG10"/>
      <c r="REH10"/>
      <c r="REI10"/>
      <c r="REJ10"/>
      <c r="REK10"/>
      <c r="REL10"/>
      <c r="REM10"/>
      <c r="REN10"/>
      <c r="REO10"/>
      <c r="REP10"/>
      <c r="REQ10"/>
      <c r="RER10"/>
      <c r="RES10"/>
      <c r="RET10"/>
      <c r="REU10"/>
      <c r="REV10"/>
      <c r="REW10"/>
      <c r="REX10"/>
      <c r="REY10"/>
      <c r="REZ10"/>
      <c r="RFA10"/>
      <c r="RFB10"/>
      <c r="RFC10"/>
      <c r="RFD10"/>
      <c r="RFE10"/>
      <c r="RFF10"/>
      <c r="RFG10"/>
      <c r="RFH10"/>
      <c r="RFI10"/>
      <c r="RFJ10"/>
      <c r="RFK10"/>
      <c r="RFL10"/>
      <c r="RFM10"/>
      <c r="RFN10"/>
      <c r="RFO10"/>
      <c r="RFP10"/>
      <c r="RFQ10"/>
      <c r="RFR10"/>
      <c r="RFS10"/>
      <c r="RFT10"/>
      <c r="RFU10"/>
      <c r="RFV10"/>
      <c r="RFW10"/>
      <c r="RFX10"/>
      <c r="RFY10"/>
      <c r="RFZ10"/>
      <c r="RGA10"/>
      <c r="RGB10"/>
      <c r="RGC10"/>
      <c r="RGD10"/>
      <c r="RGE10"/>
      <c r="RGF10"/>
      <c r="RGG10"/>
      <c r="RGH10"/>
      <c r="RGI10"/>
      <c r="RGJ10"/>
      <c r="RGK10"/>
      <c r="RGL10"/>
      <c r="RGM10"/>
      <c r="RGN10"/>
      <c r="RGO10"/>
      <c r="RGP10"/>
      <c r="RGQ10"/>
      <c r="RGR10"/>
      <c r="RGS10"/>
      <c r="RGT10"/>
      <c r="RGU10"/>
      <c r="RGV10"/>
      <c r="RGW10"/>
      <c r="RGX10"/>
      <c r="RGY10"/>
      <c r="RGZ10"/>
      <c r="RHA10"/>
      <c r="RHB10"/>
      <c r="RHC10"/>
      <c r="RHD10"/>
      <c r="RHE10"/>
      <c r="RHF10"/>
      <c r="RHG10"/>
      <c r="RHH10"/>
      <c r="RHI10"/>
      <c r="RHJ10"/>
      <c r="RHK10"/>
      <c r="RHL10"/>
      <c r="RHM10"/>
      <c r="RHN10"/>
      <c r="RHO10"/>
      <c r="RHP10"/>
      <c r="RHQ10"/>
      <c r="RHR10"/>
      <c r="RHS10"/>
      <c r="RHT10"/>
      <c r="RHU10"/>
      <c r="RHV10"/>
      <c r="RHW10"/>
      <c r="RHX10"/>
      <c r="RHY10"/>
      <c r="RHZ10"/>
      <c r="RIA10"/>
      <c r="RIB10"/>
      <c r="RIC10"/>
      <c r="RID10"/>
      <c r="RIE10"/>
      <c r="RIF10"/>
      <c r="RIG10"/>
      <c r="RIH10"/>
      <c r="RII10"/>
      <c r="RIJ10"/>
      <c r="RIK10"/>
      <c r="RIL10"/>
      <c r="RIM10"/>
      <c r="RIN10"/>
      <c r="RIO10"/>
      <c r="RIP10"/>
      <c r="RIQ10"/>
      <c r="RIR10"/>
      <c r="RIS10"/>
      <c r="RIT10"/>
      <c r="RIU10"/>
      <c r="RIV10"/>
      <c r="RIW10"/>
      <c r="RIX10"/>
      <c r="RIY10"/>
      <c r="RIZ10"/>
      <c r="RJA10"/>
      <c r="RJB10"/>
      <c r="RJC10"/>
      <c r="RJD10"/>
      <c r="RJE10"/>
      <c r="RJF10"/>
      <c r="RJG10"/>
      <c r="RJH10"/>
      <c r="RJI10"/>
      <c r="RJJ10"/>
      <c r="RJK10"/>
      <c r="RJL10"/>
      <c r="RJM10"/>
      <c r="RJN10"/>
      <c r="RJO10"/>
      <c r="RJP10"/>
      <c r="RJQ10"/>
      <c r="RJR10"/>
      <c r="RJS10"/>
      <c r="RJT10"/>
      <c r="RJU10"/>
      <c r="RJV10"/>
      <c r="RJW10"/>
      <c r="RJX10"/>
      <c r="RJY10"/>
      <c r="RJZ10"/>
      <c r="RKA10"/>
      <c r="RKB10"/>
      <c r="RKC10"/>
      <c r="RKD10"/>
      <c r="RKE10"/>
      <c r="RKF10"/>
      <c r="RKG10"/>
      <c r="RKH10"/>
      <c r="RKI10"/>
      <c r="RKJ10"/>
      <c r="RKK10"/>
      <c r="RKL10"/>
      <c r="RKM10"/>
      <c r="RKN10"/>
      <c r="RKO10"/>
      <c r="RKP10"/>
      <c r="RKQ10"/>
      <c r="RKR10"/>
      <c r="RKS10"/>
      <c r="RKT10"/>
      <c r="RKU10"/>
      <c r="RKV10"/>
      <c r="RKW10"/>
      <c r="RKX10"/>
      <c r="RKY10"/>
      <c r="RKZ10"/>
      <c r="RLA10"/>
      <c r="RLB10"/>
      <c r="RLC10"/>
      <c r="RLD10"/>
      <c r="RLE10"/>
      <c r="RLF10"/>
      <c r="RLG10"/>
      <c r="RLH10"/>
      <c r="RLI10"/>
      <c r="RLJ10"/>
      <c r="RLK10"/>
      <c r="RLL10"/>
      <c r="RLM10"/>
      <c r="RLN10"/>
      <c r="RLO10"/>
      <c r="RLP10"/>
      <c r="RLQ10"/>
      <c r="RLR10"/>
      <c r="RLS10"/>
      <c r="RLT10"/>
      <c r="RLU10"/>
      <c r="RLV10"/>
      <c r="RLW10"/>
      <c r="RLX10"/>
      <c r="RLY10"/>
      <c r="RLZ10"/>
      <c r="RMA10"/>
      <c r="RMB10"/>
      <c r="RMC10"/>
      <c r="RMD10"/>
      <c r="RME10"/>
      <c r="RMF10"/>
      <c r="RMG10"/>
      <c r="RMH10"/>
      <c r="RMI10"/>
      <c r="RMJ10"/>
      <c r="RMK10"/>
      <c r="RML10"/>
      <c r="RMM10"/>
      <c r="RMN10"/>
      <c r="RMO10"/>
      <c r="RMP10"/>
      <c r="RMQ10"/>
      <c r="RMR10"/>
      <c r="RMS10"/>
      <c r="RMT10"/>
      <c r="RMU10"/>
      <c r="RMV10"/>
      <c r="RMW10"/>
      <c r="RMX10"/>
      <c r="RMY10"/>
      <c r="RMZ10"/>
      <c r="RNA10"/>
      <c r="RNB10"/>
      <c r="RNC10"/>
      <c r="RND10"/>
      <c r="RNE10"/>
      <c r="RNF10"/>
      <c r="RNG10"/>
      <c r="RNH10"/>
      <c r="RNI10"/>
      <c r="RNJ10"/>
      <c r="RNK10"/>
      <c r="RNL10"/>
      <c r="RNM10"/>
      <c r="RNN10"/>
      <c r="RNO10"/>
      <c r="RNP10"/>
      <c r="RNQ10"/>
      <c r="RNR10"/>
      <c r="RNS10"/>
      <c r="RNT10"/>
      <c r="RNU10"/>
      <c r="RNV10"/>
      <c r="RNW10"/>
      <c r="RNX10"/>
      <c r="RNY10"/>
      <c r="RNZ10"/>
      <c r="ROA10"/>
      <c r="ROB10"/>
      <c r="ROC10"/>
      <c r="ROD10"/>
      <c r="ROE10"/>
      <c r="ROF10"/>
      <c r="ROG10"/>
      <c r="ROH10"/>
      <c r="ROI10"/>
      <c r="ROJ10"/>
      <c r="ROK10"/>
      <c r="ROL10"/>
      <c r="ROM10"/>
      <c r="RON10"/>
      <c r="ROO10"/>
      <c r="ROP10"/>
      <c r="ROQ10"/>
      <c r="ROR10"/>
      <c r="ROS10"/>
      <c r="ROT10"/>
      <c r="ROU10"/>
      <c r="ROV10"/>
      <c r="ROW10"/>
      <c r="ROX10"/>
      <c r="ROY10"/>
      <c r="ROZ10"/>
      <c r="RPA10"/>
      <c r="RPB10"/>
      <c r="RPC10"/>
      <c r="RPD10"/>
      <c r="RPE10"/>
      <c r="RPF10"/>
      <c r="RPG10"/>
      <c r="RPH10"/>
      <c r="RPI10"/>
      <c r="RPJ10"/>
      <c r="RPK10"/>
      <c r="RPL10"/>
      <c r="RPM10"/>
      <c r="RPN10"/>
      <c r="RPO10"/>
      <c r="RPP10"/>
      <c r="RPQ10"/>
      <c r="RPR10"/>
      <c r="RPS10"/>
      <c r="RPT10"/>
      <c r="RPU10"/>
      <c r="RPV10"/>
      <c r="RPW10"/>
      <c r="RPX10"/>
      <c r="RPY10"/>
      <c r="RPZ10"/>
      <c r="RQA10"/>
      <c r="RQB10"/>
      <c r="RQC10"/>
      <c r="RQD10"/>
      <c r="RQE10"/>
      <c r="RQF10"/>
      <c r="RQG10"/>
      <c r="RQH10"/>
      <c r="RQI10"/>
      <c r="RQJ10"/>
      <c r="RQK10"/>
      <c r="RQL10"/>
      <c r="RQM10"/>
      <c r="RQN10"/>
      <c r="RQO10"/>
      <c r="RQP10"/>
      <c r="RQQ10"/>
      <c r="RQR10"/>
      <c r="RQS10"/>
      <c r="RQT10"/>
      <c r="RQU10"/>
      <c r="RQV10"/>
      <c r="RQW10"/>
      <c r="RQX10"/>
      <c r="RQY10"/>
      <c r="RQZ10"/>
      <c r="RRA10"/>
      <c r="RRB10"/>
      <c r="RRC10"/>
      <c r="RRD10"/>
      <c r="RRE10"/>
      <c r="RRF10"/>
      <c r="RRG10"/>
      <c r="RRH10"/>
      <c r="RRI10"/>
      <c r="RRJ10"/>
      <c r="RRK10"/>
      <c r="RRL10"/>
      <c r="RRM10"/>
      <c r="RRN10"/>
      <c r="RRO10"/>
      <c r="RRP10"/>
      <c r="RRQ10"/>
      <c r="RRR10"/>
      <c r="RRS10"/>
      <c r="RRT10"/>
      <c r="RRU10"/>
      <c r="RRV10"/>
      <c r="RRW10"/>
      <c r="RRX10"/>
      <c r="RRY10"/>
      <c r="RRZ10"/>
      <c r="RSA10"/>
      <c r="RSB10"/>
      <c r="RSC10"/>
      <c r="RSD10"/>
      <c r="RSE10"/>
      <c r="RSF10"/>
      <c r="RSG10"/>
      <c r="RSH10"/>
      <c r="RSI10"/>
      <c r="RSJ10"/>
      <c r="RSK10"/>
      <c r="RSL10"/>
      <c r="RSM10"/>
      <c r="RSN10"/>
      <c r="RSO10"/>
      <c r="RSP10"/>
      <c r="RSQ10"/>
      <c r="RSR10"/>
      <c r="RSS10"/>
      <c r="RST10"/>
      <c r="RSU10"/>
      <c r="RSV10"/>
      <c r="RSW10"/>
      <c r="RSX10"/>
      <c r="RSY10"/>
      <c r="RSZ10"/>
      <c r="RTA10"/>
      <c r="RTB10"/>
      <c r="RTC10"/>
      <c r="RTD10"/>
      <c r="RTE10"/>
      <c r="RTF10"/>
      <c r="RTG10"/>
      <c r="RTH10"/>
      <c r="RTI10"/>
      <c r="RTJ10"/>
      <c r="RTK10"/>
      <c r="RTL10"/>
      <c r="RTM10"/>
      <c r="RTN10"/>
      <c r="RTO10"/>
      <c r="RTP10"/>
      <c r="RTQ10"/>
      <c r="RTR10"/>
      <c r="RTS10"/>
      <c r="RTT10"/>
      <c r="RTU10"/>
      <c r="RTV10"/>
      <c r="RTW10"/>
      <c r="RTX10"/>
      <c r="RTY10"/>
      <c r="RTZ10"/>
      <c r="RUA10"/>
      <c r="RUB10"/>
      <c r="RUC10"/>
      <c r="RUD10"/>
      <c r="RUE10"/>
      <c r="RUF10"/>
      <c r="RUG10"/>
      <c r="RUH10"/>
      <c r="RUI10"/>
      <c r="RUJ10"/>
      <c r="RUK10"/>
      <c r="RUL10"/>
      <c r="RUM10"/>
      <c r="RUN10"/>
      <c r="RUO10"/>
      <c r="RUP10"/>
      <c r="RUQ10"/>
      <c r="RUR10"/>
      <c r="RUS10"/>
      <c r="RUT10"/>
      <c r="RUU10"/>
      <c r="RUV10"/>
      <c r="RUW10"/>
      <c r="RUX10"/>
      <c r="RUY10"/>
      <c r="RUZ10"/>
      <c r="RVA10"/>
      <c r="RVB10"/>
      <c r="RVC10"/>
      <c r="RVD10"/>
      <c r="RVE10"/>
      <c r="RVF10"/>
      <c r="RVG10"/>
      <c r="RVH10"/>
      <c r="RVI10"/>
      <c r="RVJ10"/>
      <c r="RVK10"/>
      <c r="RVL10"/>
      <c r="RVM10"/>
      <c r="RVN10"/>
      <c r="RVO10"/>
      <c r="RVP10"/>
      <c r="RVQ10"/>
      <c r="RVR10"/>
      <c r="RVS10"/>
      <c r="RVT10"/>
      <c r="RVU10"/>
      <c r="RVV10"/>
      <c r="RVW10"/>
      <c r="RVX10"/>
      <c r="RVY10"/>
      <c r="RVZ10"/>
      <c r="RWA10"/>
      <c r="RWB10"/>
      <c r="RWC10"/>
      <c r="RWD10"/>
      <c r="RWE10"/>
      <c r="RWF10"/>
      <c r="RWG10"/>
      <c r="RWH10"/>
      <c r="RWI10"/>
      <c r="RWJ10"/>
      <c r="RWK10"/>
      <c r="RWL10"/>
      <c r="RWM10"/>
      <c r="RWN10"/>
      <c r="RWO10"/>
      <c r="RWP10"/>
      <c r="RWQ10"/>
      <c r="RWR10"/>
      <c r="RWS10"/>
      <c r="RWT10"/>
      <c r="RWU10"/>
      <c r="RWV10"/>
      <c r="RWW10"/>
      <c r="RWX10"/>
      <c r="RWY10"/>
      <c r="RWZ10"/>
      <c r="RXA10"/>
      <c r="RXB10"/>
      <c r="RXC10"/>
      <c r="RXD10"/>
      <c r="RXE10"/>
      <c r="RXF10"/>
      <c r="RXG10"/>
      <c r="RXH10"/>
      <c r="RXI10"/>
      <c r="RXJ10"/>
      <c r="RXK10"/>
      <c r="RXL10"/>
      <c r="RXM10"/>
      <c r="RXN10"/>
      <c r="RXO10"/>
      <c r="RXP10"/>
      <c r="RXQ10"/>
      <c r="RXR10"/>
      <c r="RXS10"/>
      <c r="RXT10"/>
      <c r="RXU10"/>
      <c r="RXV10"/>
      <c r="RXW10"/>
      <c r="RXX10"/>
      <c r="RXY10"/>
      <c r="RXZ10"/>
      <c r="RYA10"/>
      <c r="RYB10"/>
      <c r="RYC10"/>
      <c r="RYD10"/>
      <c r="RYE10"/>
      <c r="RYF10"/>
      <c r="RYG10"/>
      <c r="RYH10"/>
      <c r="RYI10"/>
      <c r="RYJ10"/>
      <c r="RYK10"/>
      <c r="RYL10"/>
      <c r="RYM10"/>
      <c r="RYN10"/>
      <c r="RYO10"/>
      <c r="RYP10"/>
      <c r="RYQ10"/>
      <c r="RYR10"/>
      <c r="RYS10"/>
      <c r="RYT10"/>
      <c r="RYU10"/>
      <c r="RYV10"/>
      <c r="RYW10"/>
      <c r="RYX10"/>
      <c r="RYY10"/>
      <c r="RYZ10"/>
      <c r="RZA10"/>
      <c r="RZB10"/>
      <c r="RZC10"/>
      <c r="RZD10"/>
      <c r="RZE10"/>
      <c r="RZF10"/>
      <c r="RZG10"/>
      <c r="RZH10"/>
      <c r="RZI10"/>
      <c r="RZJ10"/>
      <c r="RZK10"/>
      <c r="RZL10"/>
      <c r="RZM10"/>
      <c r="RZN10"/>
      <c r="RZO10"/>
      <c r="RZP10"/>
      <c r="RZQ10"/>
      <c r="RZR10"/>
      <c r="RZS10"/>
      <c r="RZT10"/>
      <c r="RZU10"/>
      <c r="RZV10"/>
      <c r="RZW10"/>
      <c r="RZX10"/>
      <c r="RZY10"/>
      <c r="RZZ10"/>
      <c r="SAA10"/>
      <c r="SAB10"/>
      <c r="SAC10"/>
      <c r="SAD10"/>
      <c r="SAE10"/>
      <c r="SAF10"/>
      <c r="SAG10"/>
      <c r="SAH10"/>
      <c r="SAI10"/>
      <c r="SAJ10"/>
      <c r="SAK10"/>
      <c r="SAL10"/>
      <c r="SAM10"/>
      <c r="SAN10"/>
      <c r="SAO10"/>
      <c r="SAP10"/>
      <c r="SAQ10"/>
      <c r="SAR10"/>
      <c r="SAS10"/>
      <c r="SAT10"/>
      <c r="SAU10"/>
      <c r="SAV10"/>
      <c r="SAW10"/>
      <c r="SAX10"/>
      <c r="SAY10"/>
      <c r="SAZ10"/>
      <c r="SBA10"/>
      <c r="SBB10"/>
      <c r="SBC10"/>
      <c r="SBD10"/>
      <c r="SBE10"/>
      <c r="SBF10"/>
      <c r="SBG10"/>
      <c r="SBH10"/>
      <c r="SBI10"/>
      <c r="SBJ10"/>
      <c r="SBK10"/>
      <c r="SBL10"/>
      <c r="SBM10"/>
      <c r="SBN10"/>
      <c r="SBO10"/>
      <c r="SBP10"/>
      <c r="SBQ10"/>
      <c r="SBR10"/>
      <c r="SBS10"/>
      <c r="SBT10"/>
      <c r="SBU10"/>
      <c r="SBV10"/>
      <c r="SBW10"/>
      <c r="SBX10"/>
      <c r="SBY10"/>
      <c r="SBZ10"/>
      <c r="SCA10"/>
      <c r="SCB10"/>
      <c r="SCC10"/>
      <c r="SCD10"/>
      <c r="SCE10"/>
      <c r="SCF10"/>
      <c r="SCG10"/>
      <c r="SCH10"/>
      <c r="SCI10"/>
      <c r="SCJ10"/>
      <c r="SCK10"/>
      <c r="SCL10"/>
      <c r="SCM10"/>
      <c r="SCN10"/>
      <c r="SCO10"/>
      <c r="SCP10"/>
      <c r="SCQ10"/>
      <c r="SCR10"/>
      <c r="SCS10"/>
      <c r="SCT10"/>
      <c r="SCU10"/>
      <c r="SCV10"/>
      <c r="SCW10"/>
      <c r="SCX10"/>
      <c r="SCY10"/>
      <c r="SCZ10"/>
      <c r="SDA10"/>
      <c r="SDB10"/>
      <c r="SDC10"/>
      <c r="SDD10"/>
      <c r="SDE10"/>
      <c r="SDF10"/>
      <c r="SDG10"/>
      <c r="SDH10"/>
      <c r="SDI10"/>
      <c r="SDJ10"/>
      <c r="SDK10"/>
      <c r="SDL10"/>
      <c r="SDM10"/>
      <c r="SDN10"/>
      <c r="SDO10"/>
      <c r="SDP10"/>
      <c r="SDQ10"/>
      <c r="SDR10"/>
      <c r="SDS10"/>
      <c r="SDT10"/>
      <c r="SDU10"/>
      <c r="SDV10"/>
      <c r="SDW10"/>
      <c r="SDX10"/>
      <c r="SDY10"/>
      <c r="SDZ10"/>
      <c r="SEA10"/>
      <c r="SEB10"/>
      <c r="SEC10"/>
      <c r="SED10"/>
      <c r="SEE10"/>
      <c r="SEF10"/>
      <c r="SEG10"/>
      <c r="SEH10"/>
      <c r="SEI10"/>
      <c r="SEJ10"/>
      <c r="SEK10"/>
      <c r="SEL10"/>
      <c r="SEM10"/>
      <c r="SEN10"/>
      <c r="SEO10"/>
      <c r="SEP10"/>
      <c r="SEQ10"/>
      <c r="SER10"/>
      <c r="SES10"/>
      <c r="SET10"/>
      <c r="SEU10"/>
      <c r="SEV10"/>
      <c r="SEW10"/>
      <c r="SEX10"/>
      <c r="SEY10"/>
      <c r="SEZ10"/>
      <c r="SFA10"/>
      <c r="SFB10"/>
      <c r="SFC10"/>
      <c r="SFD10"/>
      <c r="SFE10"/>
      <c r="SFF10"/>
      <c r="SFG10"/>
      <c r="SFH10"/>
      <c r="SFI10"/>
      <c r="SFJ10"/>
      <c r="SFK10"/>
      <c r="SFL10"/>
      <c r="SFM10"/>
      <c r="SFN10"/>
      <c r="SFO10"/>
      <c r="SFP10"/>
      <c r="SFQ10"/>
      <c r="SFR10"/>
      <c r="SFS10"/>
      <c r="SFT10"/>
      <c r="SFU10"/>
      <c r="SFV10"/>
      <c r="SFW10"/>
      <c r="SFX10"/>
      <c r="SFY10"/>
      <c r="SFZ10"/>
      <c r="SGA10"/>
      <c r="SGB10"/>
      <c r="SGC10"/>
      <c r="SGD10"/>
      <c r="SGE10"/>
      <c r="SGF10"/>
      <c r="SGG10"/>
      <c r="SGH10"/>
      <c r="SGI10"/>
      <c r="SGJ10"/>
      <c r="SGK10"/>
      <c r="SGL10"/>
      <c r="SGM10"/>
      <c r="SGN10"/>
      <c r="SGO10"/>
      <c r="SGP10"/>
      <c r="SGQ10"/>
      <c r="SGR10"/>
      <c r="SGS10"/>
      <c r="SGT10"/>
      <c r="SGU10"/>
      <c r="SGV10"/>
      <c r="SGW10"/>
      <c r="SGX10"/>
      <c r="SGY10"/>
      <c r="SGZ10"/>
      <c r="SHA10"/>
      <c r="SHB10"/>
      <c r="SHC10"/>
      <c r="SHD10"/>
      <c r="SHE10"/>
      <c r="SHF10"/>
      <c r="SHG10"/>
      <c r="SHH10"/>
      <c r="SHI10"/>
      <c r="SHJ10"/>
      <c r="SHK10"/>
      <c r="SHL10"/>
      <c r="SHM10"/>
      <c r="SHN10"/>
      <c r="SHO10"/>
      <c r="SHP10"/>
      <c r="SHQ10"/>
      <c r="SHR10"/>
      <c r="SHS10"/>
      <c r="SHT10"/>
      <c r="SHU10"/>
      <c r="SHV10"/>
      <c r="SHW10"/>
      <c r="SHX10"/>
      <c r="SHY10"/>
      <c r="SHZ10"/>
      <c r="SIA10"/>
      <c r="SIB10"/>
      <c r="SIC10"/>
      <c r="SID10"/>
      <c r="SIE10"/>
      <c r="SIF10"/>
      <c r="SIG10"/>
      <c r="SIH10"/>
      <c r="SII10"/>
      <c r="SIJ10"/>
      <c r="SIK10"/>
      <c r="SIL10"/>
      <c r="SIM10"/>
      <c r="SIN10"/>
      <c r="SIO10"/>
      <c r="SIP10"/>
      <c r="SIQ10"/>
      <c r="SIR10"/>
      <c r="SIS10"/>
      <c r="SIT10"/>
      <c r="SIU10"/>
      <c r="SIV10"/>
      <c r="SIW10"/>
      <c r="SIX10"/>
      <c r="SIY10"/>
      <c r="SIZ10"/>
      <c r="SJA10"/>
      <c r="SJB10"/>
      <c r="SJC10"/>
      <c r="SJD10"/>
      <c r="SJE10"/>
      <c r="SJF10"/>
      <c r="SJG10"/>
      <c r="SJH10"/>
      <c r="SJI10"/>
      <c r="SJJ10"/>
      <c r="SJK10"/>
      <c r="SJL10"/>
      <c r="SJM10"/>
      <c r="SJN10"/>
      <c r="SJO10"/>
      <c r="SJP10"/>
      <c r="SJQ10"/>
      <c r="SJR10"/>
      <c r="SJS10"/>
      <c r="SJT10"/>
      <c r="SJU10"/>
      <c r="SJV10"/>
      <c r="SJW10"/>
      <c r="SJX10"/>
      <c r="SJY10"/>
      <c r="SJZ10"/>
      <c r="SKA10"/>
      <c r="SKB10"/>
      <c r="SKC10"/>
      <c r="SKD10"/>
      <c r="SKE10"/>
      <c r="SKF10"/>
      <c r="SKG10"/>
      <c r="SKH10"/>
      <c r="SKI10"/>
      <c r="SKJ10"/>
      <c r="SKK10"/>
      <c r="SKL10"/>
      <c r="SKM10"/>
      <c r="SKN10"/>
      <c r="SKO10"/>
      <c r="SKP10"/>
      <c r="SKQ10"/>
      <c r="SKR10"/>
      <c r="SKS10"/>
      <c r="SKT10"/>
      <c r="SKU10"/>
      <c r="SKV10"/>
      <c r="SKW10"/>
      <c r="SKX10"/>
      <c r="SKY10"/>
      <c r="SKZ10"/>
      <c r="SLA10"/>
      <c r="SLB10"/>
      <c r="SLC10"/>
      <c r="SLD10"/>
      <c r="SLE10"/>
      <c r="SLF10"/>
      <c r="SLG10"/>
      <c r="SLH10"/>
      <c r="SLI10"/>
      <c r="SLJ10"/>
      <c r="SLK10"/>
      <c r="SLL10"/>
      <c r="SLM10"/>
      <c r="SLN10"/>
      <c r="SLO10"/>
      <c r="SLP10"/>
      <c r="SLQ10"/>
      <c r="SLR10"/>
      <c r="SLS10"/>
      <c r="SLT10"/>
      <c r="SLU10"/>
      <c r="SLV10"/>
      <c r="SLW10"/>
      <c r="SLX10"/>
      <c r="SLY10"/>
      <c r="SLZ10"/>
      <c r="SMA10"/>
      <c r="SMB10"/>
      <c r="SMC10"/>
      <c r="SMD10"/>
      <c r="SME10"/>
      <c r="SMF10"/>
      <c r="SMG10"/>
      <c r="SMH10"/>
      <c r="SMI10"/>
      <c r="SMJ10"/>
      <c r="SMK10"/>
      <c r="SML10"/>
      <c r="SMM10"/>
      <c r="SMN10"/>
      <c r="SMO10"/>
      <c r="SMP10"/>
      <c r="SMQ10"/>
      <c r="SMR10"/>
      <c r="SMS10"/>
      <c r="SMT10"/>
      <c r="SMU10"/>
      <c r="SMV10"/>
      <c r="SMW10"/>
      <c r="SMX10"/>
      <c r="SMY10"/>
      <c r="SMZ10"/>
      <c r="SNA10"/>
      <c r="SNB10"/>
      <c r="SNC10"/>
      <c r="SND10"/>
      <c r="SNE10"/>
      <c r="SNF10"/>
      <c r="SNG10"/>
      <c r="SNH10"/>
      <c r="SNI10"/>
      <c r="SNJ10"/>
      <c r="SNK10"/>
      <c r="SNL10"/>
      <c r="SNM10"/>
      <c r="SNN10"/>
      <c r="SNO10"/>
      <c r="SNP10"/>
      <c r="SNQ10"/>
      <c r="SNR10"/>
      <c r="SNS10"/>
      <c r="SNT10"/>
      <c r="SNU10"/>
      <c r="SNV10"/>
      <c r="SNW10"/>
      <c r="SNX10"/>
      <c r="SNY10"/>
      <c r="SNZ10"/>
      <c r="SOA10"/>
      <c r="SOB10"/>
      <c r="SOC10"/>
      <c r="SOD10"/>
      <c r="SOE10"/>
      <c r="SOF10"/>
      <c r="SOG10"/>
      <c r="SOH10"/>
      <c r="SOI10"/>
      <c r="SOJ10"/>
      <c r="SOK10"/>
      <c r="SOL10"/>
      <c r="SOM10"/>
      <c r="SON10"/>
      <c r="SOO10"/>
      <c r="SOP10"/>
      <c r="SOQ10"/>
      <c r="SOR10"/>
      <c r="SOS10"/>
      <c r="SOT10"/>
      <c r="SOU10"/>
      <c r="SOV10"/>
      <c r="SOW10"/>
      <c r="SOX10"/>
      <c r="SOY10"/>
      <c r="SOZ10"/>
      <c r="SPA10"/>
      <c r="SPB10"/>
      <c r="SPC10"/>
      <c r="SPD10"/>
      <c r="SPE10"/>
      <c r="SPF10"/>
      <c r="SPG10"/>
      <c r="SPH10"/>
      <c r="SPI10"/>
      <c r="SPJ10"/>
      <c r="SPK10"/>
      <c r="SPL10"/>
      <c r="SPM10"/>
      <c r="SPN10"/>
      <c r="SPO10"/>
      <c r="SPP10"/>
      <c r="SPQ10"/>
      <c r="SPR10"/>
      <c r="SPS10"/>
      <c r="SPT10"/>
      <c r="SPU10"/>
      <c r="SPV10"/>
      <c r="SPW10"/>
      <c r="SPX10"/>
      <c r="SPY10"/>
      <c r="SPZ10"/>
      <c r="SQA10"/>
      <c r="SQB10"/>
      <c r="SQC10"/>
      <c r="SQD10"/>
      <c r="SQE10"/>
      <c r="SQF10"/>
      <c r="SQG10"/>
      <c r="SQH10"/>
      <c r="SQI10"/>
      <c r="SQJ10"/>
      <c r="SQK10"/>
      <c r="SQL10"/>
      <c r="SQM10"/>
      <c r="SQN10"/>
      <c r="SQO10"/>
      <c r="SQP10"/>
      <c r="SQQ10"/>
      <c r="SQR10"/>
      <c r="SQS10"/>
      <c r="SQT10"/>
      <c r="SQU10"/>
      <c r="SQV10"/>
      <c r="SQW10"/>
      <c r="SQX10"/>
      <c r="SQY10"/>
      <c r="SQZ10"/>
      <c r="SRA10"/>
      <c r="SRB10"/>
      <c r="SRC10"/>
      <c r="SRD10"/>
      <c r="SRE10"/>
      <c r="SRF10"/>
      <c r="SRG10"/>
      <c r="SRH10"/>
      <c r="SRI10"/>
      <c r="SRJ10"/>
      <c r="SRK10"/>
      <c r="SRL10"/>
      <c r="SRM10"/>
      <c r="SRN10"/>
      <c r="SRO10"/>
      <c r="SRP10"/>
      <c r="SRQ10"/>
      <c r="SRR10"/>
      <c r="SRS10"/>
      <c r="SRT10"/>
      <c r="SRU10"/>
      <c r="SRV10"/>
      <c r="SRW10"/>
      <c r="SRX10"/>
      <c r="SRY10"/>
      <c r="SRZ10"/>
      <c r="SSA10"/>
      <c r="SSB10"/>
      <c r="SSC10"/>
      <c r="SSD10"/>
      <c r="SSE10"/>
      <c r="SSF10"/>
      <c r="SSG10"/>
      <c r="SSH10"/>
      <c r="SSI10"/>
      <c r="SSJ10"/>
      <c r="SSK10"/>
      <c r="SSL10"/>
      <c r="SSM10"/>
      <c r="SSN10"/>
      <c r="SSO10"/>
      <c r="SSP10"/>
      <c r="SSQ10"/>
      <c r="SSR10"/>
      <c r="SSS10"/>
      <c r="SST10"/>
      <c r="SSU10"/>
      <c r="SSV10"/>
      <c r="SSW10"/>
      <c r="SSX10"/>
      <c r="SSY10"/>
      <c r="SSZ10"/>
      <c r="STA10"/>
      <c r="STB10"/>
      <c r="STC10"/>
      <c r="STD10"/>
      <c r="STE10"/>
      <c r="STF10"/>
      <c r="STG10"/>
      <c r="STH10"/>
      <c r="STI10"/>
      <c r="STJ10"/>
      <c r="STK10"/>
      <c r="STL10"/>
      <c r="STM10"/>
      <c r="STN10"/>
      <c r="STO10"/>
      <c r="STP10"/>
      <c r="STQ10"/>
      <c r="STR10"/>
      <c r="STS10"/>
      <c r="STT10"/>
      <c r="STU10"/>
      <c r="STV10"/>
      <c r="STW10"/>
      <c r="STX10"/>
      <c r="STY10"/>
      <c r="STZ10"/>
      <c r="SUA10"/>
      <c r="SUB10"/>
      <c r="SUC10"/>
      <c r="SUD10"/>
      <c r="SUE10"/>
      <c r="SUF10"/>
      <c r="SUG10"/>
      <c r="SUH10"/>
      <c r="SUI10"/>
      <c r="SUJ10"/>
      <c r="SUK10"/>
      <c r="SUL10"/>
      <c r="SUM10"/>
      <c r="SUN10"/>
      <c r="SUO10"/>
      <c r="SUP10"/>
      <c r="SUQ10"/>
      <c r="SUR10"/>
      <c r="SUS10"/>
      <c r="SUT10"/>
      <c r="SUU10"/>
      <c r="SUV10"/>
      <c r="SUW10"/>
      <c r="SUX10"/>
      <c r="SUY10"/>
      <c r="SUZ10"/>
      <c r="SVA10"/>
      <c r="SVB10"/>
      <c r="SVC10"/>
      <c r="SVD10"/>
      <c r="SVE10"/>
      <c r="SVF10"/>
      <c r="SVG10"/>
      <c r="SVH10"/>
      <c r="SVI10"/>
      <c r="SVJ10"/>
      <c r="SVK10"/>
      <c r="SVL10"/>
      <c r="SVM10"/>
      <c r="SVN10"/>
      <c r="SVO10"/>
      <c r="SVP10"/>
      <c r="SVQ10"/>
      <c r="SVR10"/>
      <c r="SVS10"/>
      <c r="SVT10"/>
      <c r="SVU10"/>
      <c r="SVV10"/>
      <c r="SVW10"/>
      <c r="SVX10"/>
      <c r="SVY10"/>
      <c r="SVZ10"/>
      <c r="SWA10"/>
      <c r="SWB10"/>
      <c r="SWC10"/>
      <c r="SWD10"/>
      <c r="SWE10"/>
      <c r="SWF10"/>
      <c r="SWG10"/>
      <c r="SWH10"/>
      <c r="SWI10"/>
      <c r="SWJ10"/>
      <c r="SWK10"/>
      <c r="SWL10"/>
      <c r="SWM10"/>
      <c r="SWN10"/>
      <c r="SWO10"/>
      <c r="SWP10"/>
      <c r="SWQ10"/>
      <c r="SWR10"/>
      <c r="SWS10"/>
      <c r="SWT10"/>
      <c r="SWU10"/>
      <c r="SWV10"/>
      <c r="SWW10"/>
      <c r="SWX10"/>
      <c r="SWY10"/>
      <c r="SWZ10"/>
      <c r="SXA10"/>
      <c r="SXB10"/>
      <c r="SXC10"/>
      <c r="SXD10"/>
      <c r="SXE10"/>
      <c r="SXF10"/>
      <c r="SXG10"/>
      <c r="SXH10"/>
      <c r="SXI10"/>
      <c r="SXJ10"/>
      <c r="SXK10"/>
      <c r="SXL10"/>
      <c r="SXM10"/>
      <c r="SXN10"/>
      <c r="SXO10"/>
      <c r="SXP10"/>
      <c r="SXQ10"/>
      <c r="SXR10"/>
      <c r="SXS10"/>
      <c r="SXT10"/>
      <c r="SXU10"/>
      <c r="SXV10"/>
      <c r="SXW10"/>
      <c r="SXX10"/>
      <c r="SXY10"/>
      <c r="SXZ10"/>
      <c r="SYA10"/>
      <c r="SYB10"/>
      <c r="SYC10"/>
      <c r="SYD10"/>
      <c r="SYE10"/>
      <c r="SYF10"/>
      <c r="SYG10"/>
      <c r="SYH10"/>
      <c r="SYI10"/>
      <c r="SYJ10"/>
      <c r="SYK10"/>
      <c r="SYL10"/>
      <c r="SYM10"/>
      <c r="SYN10"/>
      <c r="SYO10"/>
      <c r="SYP10"/>
      <c r="SYQ10"/>
      <c r="SYR10"/>
      <c r="SYS10"/>
      <c r="SYT10"/>
      <c r="SYU10"/>
      <c r="SYV10"/>
      <c r="SYW10"/>
      <c r="SYX10"/>
      <c r="SYY10"/>
      <c r="SYZ10"/>
      <c r="SZA10"/>
      <c r="SZB10"/>
      <c r="SZC10"/>
      <c r="SZD10"/>
      <c r="SZE10"/>
      <c r="SZF10"/>
      <c r="SZG10"/>
      <c r="SZH10"/>
      <c r="SZI10"/>
      <c r="SZJ10"/>
      <c r="SZK10"/>
      <c r="SZL10"/>
      <c r="SZM10"/>
      <c r="SZN10"/>
      <c r="SZO10"/>
      <c r="SZP10"/>
      <c r="SZQ10"/>
      <c r="SZR10"/>
      <c r="SZS10"/>
      <c r="SZT10"/>
      <c r="SZU10"/>
      <c r="SZV10"/>
      <c r="SZW10"/>
      <c r="SZX10"/>
      <c r="SZY10"/>
      <c r="SZZ10"/>
      <c r="TAA10"/>
      <c r="TAB10"/>
      <c r="TAC10"/>
      <c r="TAD10"/>
      <c r="TAE10"/>
      <c r="TAF10"/>
      <c r="TAG10"/>
      <c r="TAH10"/>
      <c r="TAI10"/>
      <c r="TAJ10"/>
      <c r="TAK10"/>
      <c r="TAL10"/>
      <c r="TAM10"/>
      <c r="TAN10"/>
      <c r="TAO10"/>
      <c r="TAP10"/>
      <c r="TAQ10"/>
      <c r="TAR10"/>
      <c r="TAS10"/>
      <c r="TAT10"/>
      <c r="TAU10"/>
      <c r="TAV10"/>
      <c r="TAW10"/>
      <c r="TAX10"/>
      <c r="TAY10"/>
      <c r="TAZ10"/>
      <c r="TBA10"/>
      <c r="TBB10"/>
      <c r="TBC10"/>
      <c r="TBD10"/>
      <c r="TBE10"/>
      <c r="TBF10"/>
      <c r="TBG10"/>
      <c r="TBH10"/>
      <c r="TBI10"/>
      <c r="TBJ10"/>
      <c r="TBK10"/>
      <c r="TBL10"/>
      <c r="TBM10"/>
      <c r="TBN10"/>
      <c r="TBO10"/>
      <c r="TBP10"/>
      <c r="TBQ10"/>
      <c r="TBR10"/>
      <c r="TBS10"/>
      <c r="TBT10"/>
      <c r="TBU10"/>
      <c r="TBV10"/>
      <c r="TBW10"/>
      <c r="TBX10"/>
      <c r="TBY10"/>
      <c r="TBZ10"/>
      <c r="TCA10"/>
      <c r="TCB10"/>
      <c r="TCC10"/>
      <c r="TCD10"/>
      <c r="TCE10"/>
      <c r="TCF10"/>
      <c r="TCG10"/>
      <c r="TCH10"/>
      <c r="TCI10"/>
      <c r="TCJ10"/>
      <c r="TCK10"/>
      <c r="TCL10"/>
      <c r="TCM10"/>
      <c r="TCN10"/>
      <c r="TCO10"/>
      <c r="TCP10"/>
      <c r="TCQ10"/>
      <c r="TCR10"/>
      <c r="TCS10"/>
      <c r="TCT10"/>
      <c r="TCU10"/>
      <c r="TCV10"/>
      <c r="TCW10"/>
      <c r="TCX10"/>
      <c r="TCY10"/>
      <c r="TCZ10"/>
      <c r="TDA10"/>
      <c r="TDB10"/>
      <c r="TDC10"/>
      <c r="TDD10"/>
      <c r="TDE10"/>
      <c r="TDF10"/>
      <c r="TDG10"/>
      <c r="TDH10"/>
      <c r="TDI10"/>
      <c r="TDJ10"/>
      <c r="TDK10"/>
      <c r="TDL10"/>
      <c r="TDM10"/>
      <c r="TDN10"/>
      <c r="TDO10"/>
      <c r="TDP10"/>
      <c r="TDQ10"/>
      <c r="TDR10"/>
      <c r="TDS10"/>
      <c r="TDT10"/>
      <c r="TDU10"/>
      <c r="TDV10"/>
      <c r="TDW10"/>
      <c r="TDX10"/>
      <c r="TDY10"/>
      <c r="TDZ10"/>
      <c r="TEA10"/>
      <c r="TEB10"/>
      <c r="TEC10"/>
      <c r="TED10"/>
      <c r="TEE10"/>
      <c r="TEF10"/>
      <c r="TEG10"/>
      <c r="TEH10"/>
      <c r="TEI10"/>
      <c r="TEJ10"/>
      <c r="TEK10"/>
      <c r="TEL10"/>
      <c r="TEM10"/>
      <c r="TEN10"/>
      <c r="TEO10"/>
      <c r="TEP10"/>
      <c r="TEQ10"/>
      <c r="TER10"/>
      <c r="TES10"/>
      <c r="TET10"/>
      <c r="TEU10"/>
      <c r="TEV10"/>
      <c r="TEW10"/>
      <c r="TEX10"/>
      <c r="TEY10"/>
      <c r="TEZ10"/>
      <c r="TFA10"/>
      <c r="TFB10"/>
      <c r="TFC10"/>
      <c r="TFD10"/>
      <c r="TFE10"/>
      <c r="TFF10"/>
      <c r="TFG10"/>
      <c r="TFH10"/>
      <c r="TFI10"/>
      <c r="TFJ10"/>
      <c r="TFK10"/>
      <c r="TFL10"/>
      <c r="TFM10"/>
      <c r="TFN10"/>
      <c r="TFO10"/>
      <c r="TFP10"/>
      <c r="TFQ10"/>
      <c r="TFR10"/>
      <c r="TFS10"/>
      <c r="TFT10"/>
      <c r="TFU10"/>
      <c r="TFV10"/>
      <c r="TFW10"/>
      <c r="TFX10"/>
      <c r="TFY10"/>
      <c r="TFZ10"/>
      <c r="TGA10"/>
      <c r="TGB10"/>
      <c r="TGC10"/>
      <c r="TGD10"/>
      <c r="TGE10"/>
      <c r="TGF10"/>
      <c r="TGG10"/>
      <c r="TGH10"/>
      <c r="TGI10"/>
      <c r="TGJ10"/>
      <c r="TGK10"/>
      <c r="TGL10"/>
      <c r="TGM10"/>
      <c r="TGN10"/>
      <c r="TGO10"/>
      <c r="TGP10"/>
      <c r="TGQ10"/>
      <c r="TGR10"/>
      <c r="TGS10"/>
      <c r="TGT10"/>
      <c r="TGU10"/>
      <c r="TGV10"/>
      <c r="TGW10"/>
      <c r="TGX10"/>
      <c r="TGY10"/>
      <c r="TGZ10"/>
      <c r="THA10"/>
      <c r="THB10"/>
      <c r="THC10"/>
      <c r="THD10"/>
      <c r="THE10"/>
      <c r="THF10"/>
      <c r="THG10"/>
      <c r="THH10"/>
      <c r="THI10"/>
      <c r="THJ10"/>
      <c r="THK10"/>
      <c r="THL10"/>
      <c r="THM10"/>
      <c r="THN10"/>
      <c r="THO10"/>
      <c r="THP10"/>
      <c r="THQ10"/>
      <c r="THR10"/>
      <c r="THS10"/>
      <c r="THT10"/>
      <c r="THU10"/>
      <c r="THV10"/>
      <c r="THW10"/>
      <c r="THX10"/>
      <c r="THY10"/>
      <c r="THZ10"/>
      <c r="TIA10"/>
      <c r="TIB10"/>
      <c r="TIC10"/>
      <c r="TID10"/>
      <c r="TIE10"/>
      <c r="TIF10"/>
      <c r="TIG10"/>
      <c r="TIH10"/>
      <c r="TII10"/>
      <c r="TIJ10"/>
      <c r="TIK10"/>
      <c r="TIL10"/>
      <c r="TIM10"/>
      <c r="TIN10"/>
      <c r="TIO10"/>
      <c r="TIP10"/>
      <c r="TIQ10"/>
      <c r="TIR10"/>
      <c r="TIS10"/>
      <c r="TIT10"/>
      <c r="TIU10"/>
      <c r="TIV10"/>
      <c r="TIW10"/>
      <c r="TIX10"/>
      <c r="TIY10"/>
      <c r="TIZ10"/>
      <c r="TJA10"/>
      <c r="TJB10"/>
      <c r="TJC10"/>
      <c r="TJD10"/>
      <c r="TJE10"/>
      <c r="TJF10"/>
      <c r="TJG10"/>
      <c r="TJH10"/>
      <c r="TJI10"/>
      <c r="TJJ10"/>
      <c r="TJK10"/>
      <c r="TJL10"/>
      <c r="TJM10"/>
      <c r="TJN10"/>
      <c r="TJO10"/>
      <c r="TJP10"/>
      <c r="TJQ10"/>
      <c r="TJR10"/>
      <c r="TJS10"/>
      <c r="TJT10"/>
      <c r="TJU10"/>
      <c r="TJV10"/>
      <c r="TJW10"/>
      <c r="TJX10"/>
      <c r="TJY10"/>
      <c r="TJZ10"/>
      <c r="TKA10"/>
      <c r="TKB10"/>
      <c r="TKC10"/>
      <c r="TKD10"/>
      <c r="TKE10"/>
      <c r="TKF10"/>
      <c r="TKG10"/>
      <c r="TKH10"/>
      <c r="TKI10"/>
      <c r="TKJ10"/>
      <c r="TKK10"/>
      <c r="TKL10"/>
      <c r="TKM10"/>
      <c r="TKN10"/>
      <c r="TKO10"/>
      <c r="TKP10"/>
      <c r="TKQ10"/>
      <c r="TKR10"/>
      <c r="TKS10"/>
      <c r="TKT10"/>
      <c r="TKU10"/>
      <c r="TKV10"/>
      <c r="TKW10"/>
      <c r="TKX10"/>
      <c r="TKY10"/>
      <c r="TKZ10"/>
      <c r="TLA10"/>
      <c r="TLB10"/>
      <c r="TLC10"/>
      <c r="TLD10"/>
      <c r="TLE10"/>
      <c r="TLF10"/>
      <c r="TLG10"/>
      <c r="TLH10"/>
      <c r="TLI10"/>
      <c r="TLJ10"/>
      <c r="TLK10"/>
      <c r="TLL10"/>
      <c r="TLM10"/>
      <c r="TLN10"/>
      <c r="TLO10"/>
      <c r="TLP10"/>
      <c r="TLQ10"/>
      <c r="TLR10"/>
      <c r="TLS10"/>
      <c r="TLT10"/>
      <c r="TLU10"/>
      <c r="TLV10"/>
      <c r="TLW10"/>
      <c r="TLX10"/>
      <c r="TLY10"/>
      <c r="TLZ10"/>
      <c r="TMA10"/>
      <c r="TMB10"/>
      <c r="TMC10"/>
      <c r="TMD10"/>
      <c r="TME10"/>
      <c r="TMF10"/>
      <c r="TMG10"/>
      <c r="TMH10"/>
      <c r="TMI10"/>
      <c r="TMJ10"/>
      <c r="TMK10"/>
      <c r="TML10"/>
      <c r="TMM10"/>
      <c r="TMN10"/>
      <c r="TMO10"/>
      <c r="TMP10"/>
      <c r="TMQ10"/>
      <c r="TMR10"/>
      <c r="TMS10"/>
      <c r="TMT10"/>
      <c r="TMU10"/>
      <c r="TMV10"/>
      <c r="TMW10"/>
      <c r="TMX10"/>
      <c r="TMY10"/>
      <c r="TMZ10"/>
      <c r="TNA10"/>
      <c r="TNB10"/>
      <c r="TNC10"/>
      <c r="TND10"/>
      <c r="TNE10"/>
      <c r="TNF10"/>
      <c r="TNG10"/>
      <c r="TNH10"/>
      <c r="TNI10"/>
      <c r="TNJ10"/>
      <c r="TNK10"/>
      <c r="TNL10"/>
      <c r="TNM10"/>
      <c r="TNN10"/>
      <c r="TNO10"/>
      <c r="TNP10"/>
      <c r="TNQ10"/>
      <c r="TNR10"/>
      <c r="TNS10"/>
      <c r="TNT10"/>
      <c r="TNU10"/>
      <c r="TNV10"/>
      <c r="TNW10"/>
      <c r="TNX10"/>
      <c r="TNY10"/>
      <c r="TNZ10"/>
      <c r="TOA10"/>
      <c r="TOB10"/>
      <c r="TOC10"/>
      <c r="TOD10"/>
      <c r="TOE10"/>
      <c r="TOF10"/>
      <c r="TOG10"/>
      <c r="TOH10"/>
      <c r="TOI10"/>
      <c r="TOJ10"/>
      <c r="TOK10"/>
      <c r="TOL10"/>
      <c r="TOM10"/>
      <c r="TON10"/>
      <c r="TOO10"/>
      <c r="TOP10"/>
      <c r="TOQ10"/>
      <c r="TOR10"/>
      <c r="TOS10"/>
      <c r="TOT10"/>
      <c r="TOU10"/>
      <c r="TOV10"/>
      <c r="TOW10"/>
      <c r="TOX10"/>
      <c r="TOY10"/>
      <c r="TOZ10"/>
      <c r="TPA10"/>
      <c r="TPB10"/>
      <c r="TPC10"/>
      <c r="TPD10"/>
      <c r="TPE10"/>
      <c r="TPF10"/>
      <c r="TPG10"/>
      <c r="TPH10"/>
      <c r="TPI10"/>
      <c r="TPJ10"/>
      <c r="TPK10"/>
      <c r="TPL10"/>
      <c r="TPM10"/>
      <c r="TPN10"/>
      <c r="TPO10"/>
      <c r="TPP10"/>
      <c r="TPQ10"/>
      <c r="TPR10"/>
      <c r="TPS10"/>
      <c r="TPT10"/>
      <c r="TPU10"/>
      <c r="TPV10"/>
      <c r="TPW10"/>
      <c r="TPX10"/>
      <c r="TPY10"/>
      <c r="TPZ10"/>
      <c r="TQA10"/>
      <c r="TQB10"/>
      <c r="TQC10"/>
      <c r="TQD10"/>
      <c r="TQE10"/>
      <c r="TQF10"/>
      <c r="TQG10"/>
      <c r="TQH10"/>
      <c r="TQI10"/>
      <c r="TQJ10"/>
      <c r="TQK10"/>
      <c r="TQL10"/>
      <c r="TQM10"/>
      <c r="TQN10"/>
      <c r="TQO10"/>
      <c r="TQP10"/>
      <c r="TQQ10"/>
      <c r="TQR10"/>
      <c r="TQS10"/>
      <c r="TQT10"/>
      <c r="TQU10"/>
      <c r="TQV10"/>
      <c r="TQW10"/>
      <c r="TQX10"/>
      <c r="TQY10"/>
      <c r="TQZ10"/>
      <c r="TRA10"/>
      <c r="TRB10"/>
      <c r="TRC10"/>
      <c r="TRD10"/>
      <c r="TRE10"/>
      <c r="TRF10"/>
      <c r="TRG10"/>
      <c r="TRH10"/>
      <c r="TRI10"/>
      <c r="TRJ10"/>
      <c r="TRK10"/>
      <c r="TRL10"/>
      <c r="TRM10"/>
      <c r="TRN10"/>
      <c r="TRO10"/>
      <c r="TRP10"/>
      <c r="TRQ10"/>
      <c r="TRR10"/>
      <c r="TRS10"/>
      <c r="TRT10"/>
      <c r="TRU10"/>
      <c r="TRV10"/>
      <c r="TRW10"/>
      <c r="TRX10"/>
      <c r="TRY10"/>
      <c r="TRZ10"/>
      <c r="TSA10"/>
      <c r="TSB10"/>
      <c r="TSC10"/>
      <c r="TSD10"/>
      <c r="TSE10"/>
      <c r="TSF10"/>
      <c r="TSG10"/>
      <c r="TSH10"/>
      <c r="TSI10"/>
      <c r="TSJ10"/>
      <c r="TSK10"/>
      <c r="TSL10"/>
      <c r="TSM10"/>
      <c r="TSN10"/>
      <c r="TSO10"/>
      <c r="TSP10"/>
      <c r="TSQ10"/>
      <c r="TSR10"/>
      <c r="TSS10"/>
      <c r="TST10"/>
      <c r="TSU10"/>
      <c r="TSV10"/>
      <c r="TSW10"/>
      <c r="TSX10"/>
      <c r="TSY10"/>
      <c r="TSZ10"/>
      <c r="TTA10"/>
      <c r="TTB10"/>
      <c r="TTC10"/>
      <c r="TTD10"/>
      <c r="TTE10"/>
      <c r="TTF10"/>
      <c r="TTG10"/>
      <c r="TTH10"/>
      <c r="TTI10"/>
      <c r="TTJ10"/>
      <c r="TTK10"/>
      <c r="TTL10"/>
      <c r="TTM10"/>
      <c r="TTN10"/>
      <c r="TTO10"/>
      <c r="TTP10"/>
      <c r="TTQ10"/>
      <c r="TTR10"/>
      <c r="TTS10"/>
      <c r="TTT10"/>
      <c r="TTU10"/>
      <c r="TTV10"/>
      <c r="TTW10"/>
      <c r="TTX10"/>
      <c r="TTY10"/>
      <c r="TTZ10"/>
      <c r="TUA10"/>
      <c r="TUB10"/>
      <c r="TUC10"/>
      <c r="TUD10"/>
      <c r="TUE10"/>
      <c r="TUF10"/>
      <c r="TUG10"/>
      <c r="TUH10"/>
      <c r="TUI10"/>
      <c r="TUJ10"/>
      <c r="TUK10"/>
      <c r="TUL10"/>
      <c r="TUM10"/>
      <c r="TUN10"/>
      <c r="TUO10"/>
      <c r="TUP10"/>
      <c r="TUQ10"/>
      <c r="TUR10"/>
      <c r="TUS10"/>
      <c r="TUT10"/>
      <c r="TUU10"/>
      <c r="TUV10"/>
      <c r="TUW10"/>
      <c r="TUX10"/>
      <c r="TUY10"/>
      <c r="TUZ10"/>
      <c r="TVA10"/>
      <c r="TVB10"/>
      <c r="TVC10"/>
      <c r="TVD10"/>
      <c r="TVE10"/>
      <c r="TVF10"/>
      <c r="TVG10"/>
      <c r="TVH10"/>
      <c r="TVI10"/>
      <c r="TVJ10"/>
      <c r="TVK10"/>
      <c r="TVL10"/>
      <c r="TVM10"/>
      <c r="TVN10"/>
      <c r="TVO10"/>
      <c r="TVP10"/>
      <c r="TVQ10"/>
      <c r="TVR10"/>
      <c r="TVS10"/>
      <c r="TVT10"/>
      <c r="TVU10"/>
      <c r="TVV10"/>
      <c r="TVW10"/>
      <c r="TVX10"/>
      <c r="TVY10"/>
      <c r="TVZ10"/>
      <c r="TWA10"/>
      <c r="TWB10"/>
      <c r="TWC10"/>
      <c r="TWD10"/>
      <c r="TWE10"/>
      <c r="TWF10"/>
      <c r="TWG10"/>
      <c r="TWH10"/>
      <c r="TWI10"/>
      <c r="TWJ10"/>
      <c r="TWK10"/>
      <c r="TWL10"/>
      <c r="TWM10"/>
      <c r="TWN10"/>
      <c r="TWO10"/>
      <c r="TWP10"/>
      <c r="TWQ10"/>
      <c r="TWR10"/>
      <c r="TWS10"/>
      <c r="TWT10"/>
      <c r="TWU10"/>
      <c r="TWV10"/>
      <c r="TWW10"/>
      <c r="TWX10"/>
      <c r="TWY10"/>
      <c r="TWZ10"/>
      <c r="TXA10"/>
      <c r="TXB10"/>
      <c r="TXC10"/>
      <c r="TXD10"/>
      <c r="TXE10"/>
      <c r="TXF10"/>
      <c r="TXG10"/>
      <c r="TXH10"/>
      <c r="TXI10"/>
      <c r="TXJ10"/>
      <c r="TXK10"/>
      <c r="TXL10"/>
      <c r="TXM10"/>
      <c r="TXN10"/>
      <c r="TXO10"/>
      <c r="TXP10"/>
      <c r="TXQ10"/>
      <c r="TXR10"/>
      <c r="TXS10"/>
      <c r="TXT10"/>
      <c r="TXU10"/>
      <c r="TXV10"/>
      <c r="TXW10"/>
      <c r="TXX10"/>
      <c r="TXY10"/>
      <c r="TXZ10"/>
      <c r="TYA10"/>
      <c r="TYB10"/>
      <c r="TYC10"/>
      <c r="TYD10"/>
      <c r="TYE10"/>
      <c r="TYF10"/>
      <c r="TYG10"/>
      <c r="TYH10"/>
      <c r="TYI10"/>
      <c r="TYJ10"/>
      <c r="TYK10"/>
      <c r="TYL10"/>
      <c r="TYM10"/>
      <c r="TYN10"/>
      <c r="TYO10"/>
      <c r="TYP10"/>
      <c r="TYQ10"/>
      <c r="TYR10"/>
      <c r="TYS10"/>
      <c r="TYT10"/>
      <c r="TYU10"/>
      <c r="TYV10"/>
      <c r="TYW10"/>
      <c r="TYX10"/>
      <c r="TYY10"/>
      <c r="TYZ10"/>
      <c r="TZA10"/>
      <c r="TZB10"/>
      <c r="TZC10"/>
      <c r="TZD10"/>
      <c r="TZE10"/>
      <c r="TZF10"/>
      <c r="TZG10"/>
      <c r="TZH10"/>
      <c r="TZI10"/>
      <c r="TZJ10"/>
      <c r="TZK10"/>
      <c r="TZL10"/>
      <c r="TZM10"/>
      <c r="TZN10"/>
      <c r="TZO10"/>
      <c r="TZP10"/>
      <c r="TZQ10"/>
      <c r="TZR10"/>
      <c r="TZS10"/>
      <c r="TZT10"/>
      <c r="TZU10"/>
      <c r="TZV10"/>
      <c r="TZW10"/>
      <c r="TZX10"/>
      <c r="TZY10"/>
      <c r="TZZ10"/>
      <c r="UAA10"/>
      <c r="UAB10"/>
      <c r="UAC10"/>
      <c r="UAD10"/>
      <c r="UAE10"/>
      <c r="UAF10"/>
      <c r="UAG10"/>
      <c r="UAH10"/>
      <c r="UAI10"/>
      <c r="UAJ10"/>
      <c r="UAK10"/>
      <c r="UAL10"/>
      <c r="UAM10"/>
      <c r="UAN10"/>
      <c r="UAO10"/>
      <c r="UAP10"/>
      <c r="UAQ10"/>
      <c r="UAR10"/>
      <c r="UAS10"/>
      <c r="UAT10"/>
      <c r="UAU10"/>
      <c r="UAV10"/>
      <c r="UAW10"/>
      <c r="UAX10"/>
      <c r="UAY10"/>
      <c r="UAZ10"/>
      <c r="UBA10"/>
      <c r="UBB10"/>
      <c r="UBC10"/>
      <c r="UBD10"/>
      <c r="UBE10"/>
      <c r="UBF10"/>
      <c r="UBG10"/>
      <c r="UBH10"/>
      <c r="UBI10"/>
      <c r="UBJ10"/>
      <c r="UBK10"/>
      <c r="UBL10"/>
      <c r="UBM10"/>
      <c r="UBN10"/>
      <c r="UBO10"/>
      <c r="UBP10"/>
      <c r="UBQ10"/>
      <c r="UBR10"/>
      <c r="UBS10"/>
      <c r="UBT10"/>
      <c r="UBU10"/>
      <c r="UBV10"/>
      <c r="UBW10"/>
      <c r="UBX10"/>
      <c r="UBY10"/>
      <c r="UBZ10"/>
      <c r="UCA10"/>
      <c r="UCB10"/>
      <c r="UCC10"/>
      <c r="UCD10"/>
      <c r="UCE10"/>
      <c r="UCF10"/>
      <c r="UCG10"/>
      <c r="UCH10"/>
      <c r="UCI10"/>
      <c r="UCJ10"/>
      <c r="UCK10"/>
      <c r="UCL10"/>
      <c r="UCM10"/>
      <c r="UCN10"/>
      <c r="UCO10"/>
      <c r="UCP10"/>
      <c r="UCQ10"/>
      <c r="UCR10"/>
      <c r="UCS10"/>
      <c r="UCT10"/>
      <c r="UCU10"/>
      <c r="UCV10"/>
      <c r="UCW10"/>
      <c r="UCX10"/>
      <c r="UCY10"/>
      <c r="UCZ10"/>
      <c r="UDA10"/>
      <c r="UDB10"/>
      <c r="UDC10"/>
      <c r="UDD10"/>
      <c r="UDE10"/>
      <c r="UDF10"/>
      <c r="UDG10"/>
      <c r="UDH10"/>
      <c r="UDI10"/>
      <c r="UDJ10"/>
      <c r="UDK10"/>
      <c r="UDL10"/>
      <c r="UDM10"/>
      <c r="UDN10"/>
      <c r="UDO10"/>
      <c r="UDP10"/>
      <c r="UDQ10"/>
      <c r="UDR10"/>
      <c r="UDS10"/>
      <c r="UDT10"/>
      <c r="UDU10"/>
      <c r="UDV10"/>
      <c r="UDW10"/>
      <c r="UDX10"/>
      <c r="UDY10"/>
      <c r="UDZ10"/>
      <c r="UEA10"/>
      <c r="UEB10"/>
      <c r="UEC10"/>
      <c r="UED10"/>
      <c r="UEE10"/>
      <c r="UEF10"/>
      <c r="UEG10"/>
      <c r="UEH10"/>
      <c r="UEI10"/>
      <c r="UEJ10"/>
      <c r="UEK10"/>
      <c r="UEL10"/>
      <c r="UEM10"/>
      <c r="UEN10"/>
      <c r="UEO10"/>
      <c r="UEP10"/>
      <c r="UEQ10"/>
      <c r="UER10"/>
      <c r="UES10"/>
      <c r="UET10"/>
      <c r="UEU10"/>
      <c r="UEV10"/>
      <c r="UEW10"/>
      <c r="UEX10"/>
      <c r="UEY10"/>
      <c r="UEZ10"/>
      <c r="UFA10"/>
      <c r="UFB10"/>
      <c r="UFC10"/>
      <c r="UFD10"/>
      <c r="UFE10"/>
      <c r="UFF10"/>
      <c r="UFG10"/>
      <c r="UFH10"/>
      <c r="UFI10"/>
      <c r="UFJ10"/>
      <c r="UFK10"/>
      <c r="UFL10"/>
      <c r="UFM10"/>
      <c r="UFN10"/>
      <c r="UFO10"/>
      <c r="UFP10"/>
      <c r="UFQ10"/>
      <c r="UFR10"/>
      <c r="UFS10"/>
      <c r="UFT10"/>
      <c r="UFU10"/>
      <c r="UFV10"/>
      <c r="UFW10"/>
      <c r="UFX10"/>
      <c r="UFY10"/>
      <c r="UFZ10"/>
      <c r="UGA10"/>
      <c r="UGB10"/>
      <c r="UGC10"/>
      <c r="UGD10"/>
      <c r="UGE10"/>
      <c r="UGF10"/>
      <c r="UGG10"/>
      <c r="UGH10"/>
      <c r="UGI10"/>
      <c r="UGJ10"/>
      <c r="UGK10"/>
      <c r="UGL10"/>
      <c r="UGM10"/>
      <c r="UGN10"/>
      <c r="UGO10"/>
      <c r="UGP10"/>
      <c r="UGQ10"/>
      <c r="UGR10"/>
      <c r="UGS10"/>
      <c r="UGT10"/>
      <c r="UGU10"/>
      <c r="UGV10"/>
      <c r="UGW10"/>
      <c r="UGX10"/>
      <c r="UGY10"/>
      <c r="UGZ10"/>
      <c r="UHA10"/>
      <c r="UHB10"/>
      <c r="UHC10"/>
      <c r="UHD10"/>
      <c r="UHE10"/>
      <c r="UHF10"/>
      <c r="UHG10"/>
      <c r="UHH10"/>
      <c r="UHI10"/>
      <c r="UHJ10"/>
      <c r="UHK10"/>
      <c r="UHL10"/>
      <c r="UHM10"/>
      <c r="UHN10"/>
      <c r="UHO10"/>
      <c r="UHP10"/>
      <c r="UHQ10"/>
      <c r="UHR10"/>
      <c r="UHS10"/>
      <c r="UHT10"/>
      <c r="UHU10"/>
      <c r="UHV10"/>
      <c r="UHW10"/>
      <c r="UHX10"/>
      <c r="UHY10"/>
      <c r="UHZ10"/>
      <c r="UIA10"/>
      <c r="UIB10"/>
      <c r="UIC10"/>
      <c r="UID10"/>
      <c r="UIE10"/>
      <c r="UIF10"/>
      <c r="UIG10"/>
      <c r="UIH10"/>
      <c r="UII10"/>
      <c r="UIJ10"/>
      <c r="UIK10"/>
      <c r="UIL10"/>
      <c r="UIM10"/>
      <c r="UIN10"/>
      <c r="UIO10"/>
      <c r="UIP10"/>
      <c r="UIQ10"/>
      <c r="UIR10"/>
      <c r="UIS10"/>
      <c r="UIT10"/>
      <c r="UIU10"/>
      <c r="UIV10"/>
      <c r="UIW10"/>
      <c r="UIX10"/>
      <c r="UIY10"/>
      <c r="UIZ10"/>
      <c r="UJA10"/>
      <c r="UJB10"/>
      <c r="UJC10"/>
      <c r="UJD10"/>
      <c r="UJE10"/>
      <c r="UJF10"/>
      <c r="UJG10"/>
      <c r="UJH10"/>
      <c r="UJI10"/>
      <c r="UJJ10"/>
      <c r="UJK10"/>
      <c r="UJL10"/>
      <c r="UJM10"/>
      <c r="UJN10"/>
      <c r="UJO10"/>
      <c r="UJP10"/>
      <c r="UJQ10"/>
      <c r="UJR10"/>
      <c r="UJS10"/>
      <c r="UJT10"/>
      <c r="UJU10"/>
      <c r="UJV10"/>
      <c r="UJW10"/>
      <c r="UJX10"/>
      <c r="UJY10"/>
      <c r="UJZ10"/>
      <c r="UKA10"/>
      <c r="UKB10"/>
      <c r="UKC10"/>
      <c r="UKD10"/>
      <c r="UKE10"/>
      <c r="UKF10"/>
      <c r="UKG10"/>
      <c r="UKH10"/>
      <c r="UKI10"/>
      <c r="UKJ10"/>
      <c r="UKK10"/>
      <c r="UKL10"/>
      <c r="UKM10"/>
      <c r="UKN10"/>
      <c r="UKO10"/>
      <c r="UKP10"/>
      <c r="UKQ10"/>
      <c r="UKR10"/>
      <c r="UKS10"/>
      <c r="UKT10"/>
      <c r="UKU10"/>
      <c r="UKV10"/>
      <c r="UKW10"/>
      <c r="UKX10"/>
      <c r="UKY10"/>
      <c r="UKZ10"/>
      <c r="ULA10"/>
      <c r="ULB10"/>
      <c r="ULC10"/>
      <c r="ULD10"/>
      <c r="ULE10"/>
      <c r="ULF10"/>
      <c r="ULG10"/>
      <c r="ULH10"/>
      <c r="ULI10"/>
      <c r="ULJ10"/>
      <c r="ULK10"/>
      <c r="ULL10"/>
      <c r="ULM10"/>
      <c r="ULN10"/>
      <c r="ULO10"/>
      <c r="ULP10"/>
      <c r="ULQ10"/>
      <c r="ULR10"/>
      <c r="ULS10"/>
      <c r="ULT10"/>
      <c r="ULU10"/>
      <c r="ULV10"/>
      <c r="ULW10"/>
      <c r="ULX10"/>
      <c r="ULY10"/>
      <c r="ULZ10"/>
      <c r="UMA10"/>
      <c r="UMB10"/>
      <c r="UMC10"/>
      <c r="UMD10"/>
      <c r="UME10"/>
      <c r="UMF10"/>
      <c r="UMG10"/>
      <c r="UMH10"/>
      <c r="UMI10"/>
      <c r="UMJ10"/>
      <c r="UMK10"/>
      <c r="UML10"/>
      <c r="UMM10"/>
      <c r="UMN10"/>
      <c r="UMO10"/>
      <c r="UMP10"/>
      <c r="UMQ10"/>
      <c r="UMR10"/>
      <c r="UMS10"/>
      <c r="UMT10"/>
      <c r="UMU10"/>
      <c r="UMV10"/>
      <c r="UMW10"/>
      <c r="UMX10"/>
      <c r="UMY10"/>
      <c r="UMZ10"/>
      <c r="UNA10"/>
      <c r="UNB10"/>
      <c r="UNC10"/>
      <c r="UND10"/>
      <c r="UNE10"/>
      <c r="UNF10"/>
      <c r="UNG10"/>
      <c r="UNH10"/>
      <c r="UNI10"/>
      <c r="UNJ10"/>
      <c r="UNK10"/>
      <c r="UNL10"/>
      <c r="UNM10"/>
      <c r="UNN10"/>
      <c r="UNO10"/>
      <c r="UNP10"/>
      <c r="UNQ10"/>
      <c r="UNR10"/>
      <c r="UNS10"/>
      <c r="UNT10"/>
      <c r="UNU10"/>
      <c r="UNV10"/>
      <c r="UNW10"/>
      <c r="UNX10"/>
      <c r="UNY10"/>
      <c r="UNZ10"/>
      <c r="UOA10"/>
      <c r="UOB10"/>
      <c r="UOC10"/>
      <c r="UOD10"/>
      <c r="UOE10"/>
      <c r="UOF10"/>
      <c r="UOG10"/>
      <c r="UOH10"/>
      <c r="UOI10"/>
      <c r="UOJ10"/>
      <c r="UOK10"/>
      <c r="UOL10"/>
      <c r="UOM10"/>
      <c r="UON10"/>
      <c r="UOO10"/>
      <c r="UOP10"/>
      <c r="UOQ10"/>
      <c r="UOR10"/>
      <c r="UOS10"/>
      <c r="UOT10"/>
      <c r="UOU10"/>
      <c r="UOV10"/>
      <c r="UOW10"/>
      <c r="UOX10"/>
      <c r="UOY10"/>
      <c r="UOZ10"/>
      <c r="UPA10"/>
      <c r="UPB10"/>
      <c r="UPC10"/>
      <c r="UPD10"/>
      <c r="UPE10"/>
      <c r="UPF10"/>
      <c r="UPG10"/>
      <c r="UPH10"/>
      <c r="UPI10"/>
      <c r="UPJ10"/>
      <c r="UPK10"/>
      <c r="UPL10"/>
      <c r="UPM10"/>
      <c r="UPN10"/>
      <c r="UPO10"/>
      <c r="UPP10"/>
      <c r="UPQ10"/>
      <c r="UPR10"/>
      <c r="UPS10"/>
      <c r="UPT10"/>
      <c r="UPU10"/>
      <c r="UPV10"/>
      <c r="UPW10"/>
      <c r="UPX10"/>
      <c r="UPY10"/>
      <c r="UPZ10"/>
      <c r="UQA10"/>
      <c r="UQB10"/>
      <c r="UQC10"/>
      <c r="UQD10"/>
      <c r="UQE10"/>
      <c r="UQF10"/>
      <c r="UQG10"/>
      <c r="UQH10"/>
      <c r="UQI10"/>
      <c r="UQJ10"/>
      <c r="UQK10"/>
      <c r="UQL10"/>
      <c r="UQM10"/>
      <c r="UQN10"/>
      <c r="UQO10"/>
      <c r="UQP10"/>
      <c r="UQQ10"/>
      <c r="UQR10"/>
      <c r="UQS10"/>
      <c r="UQT10"/>
      <c r="UQU10"/>
      <c r="UQV10"/>
      <c r="UQW10"/>
      <c r="UQX10"/>
      <c r="UQY10"/>
      <c r="UQZ10"/>
      <c r="URA10"/>
      <c r="URB10"/>
      <c r="URC10"/>
      <c r="URD10"/>
      <c r="URE10"/>
      <c r="URF10"/>
      <c r="URG10"/>
      <c r="URH10"/>
      <c r="URI10"/>
      <c r="URJ10"/>
      <c r="URK10"/>
      <c r="URL10"/>
      <c r="URM10"/>
      <c r="URN10"/>
      <c r="URO10"/>
      <c r="URP10"/>
      <c r="URQ10"/>
      <c r="URR10"/>
      <c r="URS10"/>
      <c r="URT10"/>
      <c r="URU10"/>
      <c r="URV10"/>
      <c r="URW10"/>
      <c r="URX10"/>
      <c r="URY10"/>
      <c r="URZ10"/>
      <c r="USA10"/>
      <c r="USB10"/>
      <c r="USC10"/>
      <c r="USD10"/>
      <c r="USE10"/>
      <c r="USF10"/>
      <c r="USG10"/>
      <c r="USH10"/>
      <c r="USI10"/>
      <c r="USJ10"/>
      <c r="USK10"/>
      <c r="USL10"/>
      <c r="USM10"/>
      <c r="USN10"/>
      <c r="USO10"/>
      <c r="USP10"/>
      <c r="USQ10"/>
      <c r="USR10"/>
      <c r="USS10"/>
      <c r="UST10"/>
      <c r="USU10"/>
      <c r="USV10"/>
      <c r="USW10"/>
      <c r="USX10"/>
      <c r="USY10"/>
      <c r="USZ10"/>
      <c r="UTA10"/>
      <c r="UTB10"/>
      <c r="UTC10"/>
      <c r="UTD10"/>
      <c r="UTE10"/>
      <c r="UTF10"/>
      <c r="UTG10"/>
      <c r="UTH10"/>
      <c r="UTI10"/>
      <c r="UTJ10"/>
      <c r="UTK10"/>
      <c r="UTL10"/>
      <c r="UTM10"/>
      <c r="UTN10"/>
      <c r="UTO10"/>
      <c r="UTP10"/>
      <c r="UTQ10"/>
      <c r="UTR10"/>
      <c r="UTS10"/>
      <c r="UTT10"/>
      <c r="UTU10"/>
      <c r="UTV10"/>
      <c r="UTW10"/>
      <c r="UTX10"/>
      <c r="UTY10"/>
      <c r="UTZ10"/>
      <c r="UUA10"/>
      <c r="UUB10"/>
      <c r="UUC10"/>
      <c r="UUD10"/>
      <c r="UUE10"/>
      <c r="UUF10"/>
      <c r="UUG10"/>
      <c r="UUH10"/>
      <c r="UUI10"/>
      <c r="UUJ10"/>
      <c r="UUK10"/>
      <c r="UUL10"/>
      <c r="UUM10"/>
      <c r="UUN10"/>
      <c r="UUO10"/>
      <c r="UUP10"/>
      <c r="UUQ10"/>
      <c r="UUR10"/>
      <c r="UUS10"/>
      <c r="UUT10"/>
      <c r="UUU10"/>
      <c r="UUV10"/>
      <c r="UUW10"/>
      <c r="UUX10"/>
      <c r="UUY10"/>
      <c r="UUZ10"/>
      <c r="UVA10"/>
      <c r="UVB10"/>
      <c r="UVC10"/>
      <c r="UVD10"/>
      <c r="UVE10"/>
      <c r="UVF10"/>
      <c r="UVG10"/>
      <c r="UVH10"/>
      <c r="UVI10"/>
      <c r="UVJ10"/>
      <c r="UVK10"/>
      <c r="UVL10"/>
      <c r="UVM10"/>
      <c r="UVN10"/>
      <c r="UVO10"/>
      <c r="UVP10"/>
      <c r="UVQ10"/>
      <c r="UVR10"/>
      <c r="UVS10"/>
      <c r="UVT10"/>
      <c r="UVU10"/>
      <c r="UVV10"/>
      <c r="UVW10"/>
      <c r="UVX10"/>
      <c r="UVY10"/>
      <c r="UVZ10"/>
      <c r="UWA10"/>
      <c r="UWB10"/>
      <c r="UWC10"/>
      <c r="UWD10"/>
      <c r="UWE10"/>
      <c r="UWF10"/>
      <c r="UWG10"/>
      <c r="UWH10"/>
      <c r="UWI10"/>
      <c r="UWJ10"/>
      <c r="UWK10"/>
      <c r="UWL10"/>
      <c r="UWM10"/>
      <c r="UWN10"/>
      <c r="UWO10"/>
      <c r="UWP10"/>
      <c r="UWQ10"/>
      <c r="UWR10"/>
      <c r="UWS10"/>
      <c r="UWT10"/>
      <c r="UWU10"/>
      <c r="UWV10"/>
      <c r="UWW10"/>
      <c r="UWX10"/>
      <c r="UWY10"/>
      <c r="UWZ10"/>
      <c r="UXA10"/>
      <c r="UXB10"/>
      <c r="UXC10"/>
      <c r="UXD10"/>
      <c r="UXE10"/>
      <c r="UXF10"/>
      <c r="UXG10"/>
      <c r="UXH10"/>
      <c r="UXI10"/>
      <c r="UXJ10"/>
      <c r="UXK10"/>
      <c r="UXL10"/>
      <c r="UXM10"/>
      <c r="UXN10"/>
      <c r="UXO10"/>
      <c r="UXP10"/>
      <c r="UXQ10"/>
      <c r="UXR10"/>
      <c r="UXS10"/>
      <c r="UXT10"/>
      <c r="UXU10"/>
      <c r="UXV10"/>
      <c r="UXW10"/>
      <c r="UXX10"/>
      <c r="UXY10"/>
      <c r="UXZ10"/>
      <c r="UYA10"/>
      <c r="UYB10"/>
      <c r="UYC10"/>
      <c r="UYD10"/>
      <c r="UYE10"/>
      <c r="UYF10"/>
      <c r="UYG10"/>
      <c r="UYH10"/>
      <c r="UYI10"/>
      <c r="UYJ10"/>
      <c r="UYK10"/>
      <c r="UYL10"/>
      <c r="UYM10"/>
      <c r="UYN10"/>
      <c r="UYO10"/>
      <c r="UYP10"/>
      <c r="UYQ10"/>
      <c r="UYR10"/>
      <c r="UYS10"/>
      <c r="UYT10"/>
      <c r="UYU10"/>
      <c r="UYV10"/>
      <c r="UYW10"/>
      <c r="UYX10"/>
      <c r="UYY10"/>
      <c r="UYZ10"/>
      <c r="UZA10"/>
      <c r="UZB10"/>
      <c r="UZC10"/>
      <c r="UZD10"/>
      <c r="UZE10"/>
      <c r="UZF10"/>
      <c r="UZG10"/>
      <c r="UZH10"/>
      <c r="UZI10"/>
      <c r="UZJ10"/>
      <c r="UZK10"/>
      <c r="UZL10"/>
      <c r="UZM10"/>
      <c r="UZN10"/>
      <c r="UZO10"/>
      <c r="UZP10"/>
      <c r="UZQ10"/>
      <c r="UZR10"/>
      <c r="UZS10"/>
      <c r="UZT10"/>
      <c r="UZU10"/>
      <c r="UZV10"/>
      <c r="UZW10"/>
      <c r="UZX10"/>
      <c r="UZY10"/>
      <c r="UZZ10"/>
      <c r="VAA10"/>
      <c r="VAB10"/>
      <c r="VAC10"/>
      <c r="VAD10"/>
      <c r="VAE10"/>
      <c r="VAF10"/>
      <c r="VAG10"/>
      <c r="VAH10"/>
      <c r="VAI10"/>
      <c r="VAJ10"/>
      <c r="VAK10"/>
      <c r="VAL10"/>
      <c r="VAM10"/>
      <c r="VAN10"/>
      <c r="VAO10"/>
      <c r="VAP10"/>
      <c r="VAQ10"/>
      <c r="VAR10"/>
      <c r="VAS10"/>
      <c r="VAT10"/>
      <c r="VAU10"/>
      <c r="VAV10"/>
      <c r="VAW10"/>
      <c r="VAX10"/>
      <c r="VAY10"/>
      <c r="VAZ10"/>
      <c r="VBA10"/>
      <c r="VBB10"/>
      <c r="VBC10"/>
      <c r="VBD10"/>
      <c r="VBE10"/>
      <c r="VBF10"/>
      <c r="VBG10"/>
      <c r="VBH10"/>
      <c r="VBI10"/>
      <c r="VBJ10"/>
      <c r="VBK10"/>
      <c r="VBL10"/>
      <c r="VBM10"/>
      <c r="VBN10"/>
      <c r="VBO10"/>
      <c r="VBP10"/>
      <c r="VBQ10"/>
      <c r="VBR10"/>
      <c r="VBS10"/>
      <c r="VBT10"/>
      <c r="VBU10"/>
      <c r="VBV10"/>
      <c r="VBW10"/>
      <c r="VBX10"/>
      <c r="VBY10"/>
      <c r="VBZ10"/>
      <c r="VCA10"/>
      <c r="VCB10"/>
      <c r="VCC10"/>
      <c r="VCD10"/>
      <c r="VCE10"/>
      <c r="VCF10"/>
      <c r="VCG10"/>
      <c r="VCH10"/>
      <c r="VCI10"/>
      <c r="VCJ10"/>
      <c r="VCK10"/>
      <c r="VCL10"/>
      <c r="VCM10"/>
      <c r="VCN10"/>
      <c r="VCO10"/>
      <c r="VCP10"/>
      <c r="VCQ10"/>
      <c r="VCR10"/>
      <c r="VCS10"/>
      <c r="VCT10"/>
      <c r="VCU10"/>
      <c r="VCV10"/>
      <c r="VCW10"/>
      <c r="VCX10"/>
      <c r="VCY10"/>
      <c r="VCZ10"/>
      <c r="VDA10"/>
      <c r="VDB10"/>
      <c r="VDC10"/>
      <c r="VDD10"/>
      <c r="VDE10"/>
      <c r="VDF10"/>
      <c r="VDG10"/>
      <c r="VDH10"/>
      <c r="VDI10"/>
      <c r="VDJ10"/>
      <c r="VDK10"/>
      <c r="VDL10"/>
      <c r="VDM10"/>
      <c r="VDN10"/>
      <c r="VDO10"/>
      <c r="VDP10"/>
      <c r="VDQ10"/>
      <c r="VDR10"/>
      <c r="VDS10"/>
      <c r="VDT10"/>
      <c r="VDU10"/>
      <c r="VDV10"/>
      <c r="VDW10"/>
      <c r="VDX10"/>
      <c r="VDY10"/>
      <c r="VDZ10"/>
      <c r="VEA10"/>
      <c r="VEB10"/>
      <c r="VEC10"/>
      <c r="VED10"/>
      <c r="VEE10"/>
      <c r="VEF10"/>
      <c r="VEG10"/>
      <c r="VEH10"/>
      <c r="VEI10"/>
      <c r="VEJ10"/>
      <c r="VEK10"/>
      <c r="VEL10"/>
      <c r="VEM10"/>
      <c r="VEN10"/>
      <c r="VEO10"/>
      <c r="VEP10"/>
      <c r="VEQ10"/>
      <c r="VER10"/>
      <c r="VES10"/>
      <c r="VET10"/>
      <c r="VEU10"/>
      <c r="VEV10"/>
      <c r="VEW10"/>
      <c r="VEX10"/>
      <c r="VEY10"/>
      <c r="VEZ10"/>
      <c r="VFA10"/>
      <c r="VFB10"/>
      <c r="VFC10"/>
      <c r="VFD10"/>
      <c r="VFE10"/>
      <c r="VFF10"/>
      <c r="VFG10"/>
      <c r="VFH10"/>
      <c r="VFI10"/>
      <c r="VFJ10"/>
      <c r="VFK10"/>
      <c r="VFL10"/>
      <c r="VFM10"/>
      <c r="VFN10"/>
      <c r="VFO10"/>
      <c r="VFP10"/>
      <c r="VFQ10"/>
      <c r="VFR10"/>
      <c r="VFS10"/>
      <c r="VFT10"/>
      <c r="VFU10"/>
      <c r="VFV10"/>
      <c r="VFW10"/>
      <c r="VFX10"/>
      <c r="VFY10"/>
      <c r="VFZ10"/>
      <c r="VGA10"/>
      <c r="VGB10"/>
      <c r="VGC10"/>
      <c r="VGD10"/>
      <c r="VGE10"/>
      <c r="VGF10"/>
      <c r="VGG10"/>
      <c r="VGH10"/>
      <c r="VGI10"/>
      <c r="VGJ10"/>
      <c r="VGK10"/>
      <c r="VGL10"/>
      <c r="VGM10"/>
      <c r="VGN10"/>
      <c r="VGO10"/>
      <c r="VGP10"/>
      <c r="VGQ10"/>
      <c r="VGR10"/>
      <c r="VGS10"/>
      <c r="VGT10"/>
      <c r="VGU10"/>
      <c r="VGV10"/>
      <c r="VGW10"/>
      <c r="VGX10"/>
      <c r="VGY10"/>
      <c r="VGZ10"/>
      <c r="VHA10"/>
      <c r="VHB10"/>
      <c r="VHC10"/>
      <c r="VHD10"/>
      <c r="VHE10"/>
      <c r="VHF10"/>
      <c r="VHG10"/>
      <c r="VHH10"/>
      <c r="VHI10"/>
      <c r="VHJ10"/>
      <c r="VHK10"/>
      <c r="VHL10"/>
      <c r="VHM10"/>
      <c r="VHN10"/>
      <c r="VHO10"/>
      <c r="VHP10"/>
      <c r="VHQ10"/>
      <c r="VHR10"/>
      <c r="VHS10"/>
      <c r="VHT10"/>
      <c r="VHU10"/>
      <c r="VHV10"/>
      <c r="VHW10"/>
      <c r="VHX10"/>
      <c r="VHY10"/>
      <c r="VHZ10"/>
      <c r="VIA10"/>
      <c r="VIB10"/>
      <c r="VIC10"/>
      <c r="VID10"/>
      <c r="VIE10"/>
      <c r="VIF10"/>
      <c r="VIG10"/>
      <c r="VIH10"/>
      <c r="VII10"/>
      <c r="VIJ10"/>
      <c r="VIK10"/>
      <c r="VIL10"/>
      <c r="VIM10"/>
      <c r="VIN10"/>
      <c r="VIO10"/>
      <c r="VIP10"/>
      <c r="VIQ10"/>
      <c r="VIR10"/>
      <c r="VIS10"/>
      <c r="VIT10"/>
      <c r="VIU10"/>
      <c r="VIV10"/>
      <c r="VIW10"/>
      <c r="VIX10"/>
      <c r="VIY10"/>
      <c r="VIZ10"/>
      <c r="VJA10"/>
      <c r="VJB10"/>
      <c r="VJC10"/>
      <c r="VJD10"/>
      <c r="VJE10"/>
      <c r="VJF10"/>
      <c r="VJG10"/>
      <c r="VJH10"/>
      <c r="VJI10"/>
      <c r="VJJ10"/>
      <c r="VJK10"/>
      <c r="VJL10"/>
      <c r="VJM10"/>
      <c r="VJN10"/>
      <c r="VJO10"/>
      <c r="VJP10"/>
      <c r="VJQ10"/>
      <c r="VJR10"/>
      <c r="VJS10"/>
      <c r="VJT10"/>
      <c r="VJU10"/>
      <c r="VJV10"/>
      <c r="VJW10"/>
      <c r="VJX10"/>
      <c r="VJY10"/>
      <c r="VJZ10"/>
      <c r="VKA10"/>
      <c r="VKB10"/>
      <c r="VKC10"/>
      <c r="VKD10"/>
      <c r="VKE10"/>
      <c r="VKF10"/>
      <c r="VKG10"/>
      <c r="VKH10"/>
      <c r="VKI10"/>
      <c r="VKJ10"/>
      <c r="VKK10"/>
      <c r="VKL10"/>
      <c r="VKM10"/>
      <c r="VKN10"/>
      <c r="VKO10"/>
      <c r="VKP10"/>
      <c r="VKQ10"/>
      <c r="VKR10"/>
      <c r="VKS10"/>
      <c r="VKT10"/>
      <c r="VKU10"/>
      <c r="VKV10"/>
      <c r="VKW10"/>
      <c r="VKX10"/>
      <c r="VKY10"/>
      <c r="VKZ10"/>
      <c r="VLA10"/>
      <c r="VLB10"/>
      <c r="VLC10"/>
      <c r="VLD10"/>
      <c r="VLE10"/>
      <c r="VLF10"/>
      <c r="VLG10"/>
      <c r="VLH10"/>
      <c r="VLI10"/>
      <c r="VLJ10"/>
      <c r="VLK10"/>
      <c r="VLL10"/>
      <c r="VLM10"/>
      <c r="VLN10"/>
      <c r="VLO10"/>
      <c r="VLP10"/>
      <c r="VLQ10"/>
      <c r="VLR10"/>
      <c r="VLS10"/>
      <c r="VLT10"/>
      <c r="VLU10"/>
      <c r="VLV10"/>
      <c r="VLW10"/>
      <c r="VLX10"/>
      <c r="VLY10"/>
      <c r="VLZ10"/>
      <c r="VMA10"/>
      <c r="VMB10"/>
      <c r="VMC10"/>
      <c r="VMD10"/>
      <c r="VME10"/>
      <c r="VMF10"/>
      <c r="VMG10"/>
      <c r="VMH10"/>
      <c r="VMI10"/>
      <c r="VMJ10"/>
      <c r="VMK10"/>
      <c r="VML10"/>
      <c r="VMM10"/>
      <c r="VMN10"/>
      <c r="VMO10"/>
      <c r="VMP10"/>
      <c r="VMQ10"/>
      <c r="VMR10"/>
      <c r="VMS10"/>
      <c r="VMT10"/>
      <c r="VMU10"/>
      <c r="VMV10"/>
      <c r="VMW10"/>
      <c r="VMX10"/>
      <c r="VMY10"/>
      <c r="VMZ10"/>
      <c r="VNA10"/>
      <c r="VNB10"/>
      <c r="VNC10"/>
      <c r="VND10"/>
      <c r="VNE10"/>
      <c r="VNF10"/>
      <c r="VNG10"/>
      <c r="VNH10"/>
      <c r="VNI10"/>
      <c r="VNJ10"/>
      <c r="VNK10"/>
      <c r="VNL10"/>
      <c r="VNM10"/>
      <c r="VNN10"/>
      <c r="VNO10"/>
      <c r="VNP10"/>
      <c r="VNQ10"/>
      <c r="VNR10"/>
      <c r="VNS10"/>
      <c r="VNT10"/>
      <c r="VNU10"/>
      <c r="VNV10"/>
      <c r="VNW10"/>
      <c r="VNX10"/>
      <c r="VNY10"/>
      <c r="VNZ10"/>
      <c r="VOA10"/>
      <c r="VOB10"/>
      <c r="VOC10"/>
      <c r="VOD10"/>
      <c r="VOE10"/>
      <c r="VOF10"/>
      <c r="VOG10"/>
      <c r="VOH10"/>
      <c r="VOI10"/>
      <c r="VOJ10"/>
      <c r="VOK10"/>
      <c r="VOL10"/>
      <c r="VOM10"/>
      <c r="VON10"/>
      <c r="VOO10"/>
      <c r="VOP10"/>
      <c r="VOQ10"/>
      <c r="VOR10"/>
      <c r="VOS10"/>
      <c r="VOT10"/>
      <c r="VOU10"/>
      <c r="VOV10"/>
      <c r="VOW10"/>
      <c r="VOX10"/>
      <c r="VOY10"/>
      <c r="VOZ10"/>
      <c r="VPA10"/>
      <c r="VPB10"/>
      <c r="VPC10"/>
      <c r="VPD10"/>
      <c r="VPE10"/>
      <c r="VPF10"/>
      <c r="VPG10"/>
      <c r="VPH10"/>
      <c r="VPI10"/>
      <c r="VPJ10"/>
      <c r="VPK10"/>
      <c r="VPL10"/>
      <c r="VPM10"/>
      <c r="VPN10"/>
      <c r="VPO10"/>
      <c r="VPP10"/>
      <c r="VPQ10"/>
      <c r="VPR10"/>
      <c r="VPS10"/>
      <c r="VPT10"/>
      <c r="VPU10"/>
      <c r="VPV10"/>
      <c r="VPW10"/>
      <c r="VPX10"/>
      <c r="VPY10"/>
      <c r="VPZ10"/>
      <c r="VQA10"/>
      <c r="VQB10"/>
      <c r="VQC10"/>
      <c r="VQD10"/>
      <c r="VQE10"/>
      <c r="VQF10"/>
      <c r="VQG10"/>
      <c r="VQH10"/>
      <c r="VQI10"/>
      <c r="VQJ10"/>
      <c r="VQK10"/>
      <c r="VQL10"/>
      <c r="VQM10"/>
      <c r="VQN10"/>
      <c r="VQO10"/>
      <c r="VQP10"/>
      <c r="VQQ10"/>
      <c r="VQR10"/>
      <c r="VQS10"/>
      <c r="VQT10"/>
      <c r="VQU10"/>
      <c r="VQV10"/>
      <c r="VQW10"/>
      <c r="VQX10"/>
      <c r="VQY10"/>
      <c r="VQZ10"/>
      <c r="VRA10"/>
      <c r="VRB10"/>
      <c r="VRC10"/>
      <c r="VRD10"/>
      <c r="VRE10"/>
      <c r="VRF10"/>
      <c r="VRG10"/>
      <c r="VRH10"/>
      <c r="VRI10"/>
      <c r="VRJ10"/>
      <c r="VRK10"/>
      <c r="VRL10"/>
      <c r="VRM10"/>
      <c r="VRN10"/>
      <c r="VRO10"/>
      <c r="VRP10"/>
      <c r="VRQ10"/>
      <c r="VRR10"/>
      <c r="VRS10"/>
      <c r="VRT10"/>
      <c r="VRU10"/>
      <c r="VRV10"/>
      <c r="VRW10"/>
      <c r="VRX10"/>
      <c r="VRY10"/>
      <c r="VRZ10"/>
      <c r="VSA10"/>
      <c r="VSB10"/>
      <c r="VSC10"/>
      <c r="VSD10"/>
      <c r="VSE10"/>
      <c r="VSF10"/>
      <c r="VSG10"/>
      <c r="VSH10"/>
      <c r="VSI10"/>
      <c r="VSJ10"/>
      <c r="VSK10"/>
      <c r="VSL10"/>
      <c r="VSM10"/>
      <c r="VSN10"/>
      <c r="VSO10"/>
      <c r="VSP10"/>
      <c r="VSQ10"/>
      <c r="VSR10"/>
      <c r="VSS10"/>
      <c r="VST10"/>
      <c r="VSU10"/>
      <c r="VSV10"/>
      <c r="VSW10"/>
      <c r="VSX10"/>
      <c r="VSY10"/>
      <c r="VSZ10"/>
      <c r="VTA10"/>
      <c r="VTB10"/>
      <c r="VTC10"/>
      <c r="VTD10"/>
      <c r="VTE10"/>
      <c r="VTF10"/>
      <c r="VTG10"/>
      <c r="VTH10"/>
      <c r="VTI10"/>
      <c r="VTJ10"/>
      <c r="VTK10"/>
      <c r="VTL10"/>
      <c r="VTM10"/>
      <c r="VTN10"/>
      <c r="VTO10"/>
      <c r="VTP10"/>
      <c r="VTQ10"/>
      <c r="VTR10"/>
      <c r="VTS10"/>
      <c r="VTT10"/>
      <c r="VTU10"/>
      <c r="VTV10"/>
      <c r="VTW10"/>
      <c r="VTX10"/>
      <c r="VTY10"/>
      <c r="VTZ10"/>
      <c r="VUA10"/>
      <c r="VUB10"/>
      <c r="VUC10"/>
      <c r="VUD10"/>
      <c r="VUE10"/>
      <c r="VUF10"/>
      <c r="VUG10"/>
      <c r="VUH10"/>
      <c r="VUI10"/>
      <c r="VUJ10"/>
      <c r="VUK10"/>
      <c r="VUL10"/>
      <c r="VUM10"/>
      <c r="VUN10"/>
      <c r="VUO10"/>
      <c r="VUP10"/>
      <c r="VUQ10"/>
      <c r="VUR10"/>
      <c r="VUS10"/>
      <c r="VUT10"/>
      <c r="VUU10"/>
      <c r="VUV10"/>
      <c r="VUW10"/>
      <c r="VUX10"/>
      <c r="VUY10"/>
      <c r="VUZ10"/>
      <c r="VVA10"/>
      <c r="VVB10"/>
      <c r="VVC10"/>
      <c r="VVD10"/>
      <c r="VVE10"/>
      <c r="VVF10"/>
      <c r="VVG10"/>
      <c r="VVH10"/>
      <c r="VVI10"/>
      <c r="VVJ10"/>
      <c r="VVK10"/>
      <c r="VVL10"/>
      <c r="VVM10"/>
      <c r="VVN10"/>
      <c r="VVO10"/>
      <c r="VVP10"/>
      <c r="VVQ10"/>
      <c r="VVR10"/>
      <c r="VVS10"/>
      <c r="VVT10"/>
      <c r="VVU10"/>
      <c r="VVV10"/>
      <c r="VVW10"/>
      <c r="VVX10"/>
      <c r="VVY10"/>
      <c r="VVZ10"/>
      <c r="VWA10"/>
      <c r="VWB10"/>
      <c r="VWC10"/>
      <c r="VWD10"/>
      <c r="VWE10"/>
      <c r="VWF10"/>
      <c r="VWG10"/>
      <c r="VWH10"/>
      <c r="VWI10"/>
      <c r="VWJ10"/>
      <c r="VWK10"/>
      <c r="VWL10"/>
      <c r="VWM10"/>
      <c r="VWN10"/>
      <c r="VWO10"/>
      <c r="VWP10"/>
      <c r="VWQ10"/>
      <c r="VWR10"/>
      <c r="VWS10"/>
      <c r="VWT10"/>
      <c r="VWU10"/>
      <c r="VWV10"/>
      <c r="VWW10"/>
      <c r="VWX10"/>
      <c r="VWY10"/>
      <c r="VWZ10"/>
      <c r="VXA10"/>
      <c r="VXB10"/>
      <c r="VXC10"/>
      <c r="VXD10"/>
      <c r="VXE10"/>
      <c r="VXF10"/>
      <c r="VXG10"/>
      <c r="VXH10"/>
      <c r="VXI10"/>
      <c r="VXJ10"/>
      <c r="VXK10"/>
      <c r="VXL10"/>
      <c r="VXM10"/>
      <c r="VXN10"/>
      <c r="VXO10"/>
      <c r="VXP10"/>
      <c r="VXQ10"/>
      <c r="VXR10"/>
      <c r="VXS10"/>
      <c r="VXT10"/>
      <c r="VXU10"/>
      <c r="VXV10"/>
      <c r="VXW10"/>
      <c r="VXX10"/>
      <c r="VXY10"/>
      <c r="VXZ10"/>
      <c r="VYA10"/>
      <c r="VYB10"/>
      <c r="VYC10"/>
      <c r="VYD10"/>
      <c r="VYE10"/>
      <c r="VYF10"/>
      <c r="VYG10"/>
      <c r="VYH10"/>
      <c r="VYI10"/>
      <c r="VYJ10"/>
      <c r="VYK10"/>
      <c r="VYL10"/>
      <c r="VYM10"/>
      <c r="VYN10"/>
      <c r="VYO10"/>
      <c r="VYP10"/>
      <c r="VYQ10"/>
      <c r="VYR10"/>
      <c r="VYS10"/>
      <c r="VYT10"/>
      <c r="VYU10"/>
      <c r="VYV10"/>
      <c r="VYW10"/>
      <c r="VYX10"/>
      <c r="VYY10"/>
      <c r="VYZ10"/>
      <c r="VZA10"/>
      <c r="VZB10"/>
      <c r="VZC10"/>
      <c r="VZD10"/>
      <c r="VZE10"/>
      <c r="VZF10"/>
      <c r="VZG10"/>
      <c r="VZH10"/>
      <c r="VZI10"/>
      <c r="VZJ10"/>
      <c r="VZK10"/>
      <c r="VZL10"/>
      <c r="VZM10"/>
      <c r="VZN10"/>
      <c r="VZO10"/>
      <c r="VZP10"/>
      <c r="VZQ10"/>
      <c r="VZR10"/>
      <c r="VZS10"/>
      <c r="VZT10"/>
      <c r="VZU10"/>
      <c r="VZV10"/>
      <c r="VZW10"/>
      <c r="VZX10"/>
      <c r="VZY10"/>
      <c r="VZZ10"/>
      <c r="WAA10"/>
      <c r="WAB10"/>
      <c r="WAC10"/>
      <c r="WAD10"/>
      <c r="WAE10"/>
      <c r="WAF10"/>
      <c r="WAG10"/>
      <c r="WAH10"/>
      <c r="WAI10"/>
      <c r="WAJ10"/>
      <c r="WAK10"/>
      <c r="WAL10"/>
      <c r="WAM10"/>
      <c r="WAN10"/>
      <c r="WAO10"/>
      <c r="WAP10"/>
      <c r="WAQ10"/>
      <c r="WAR10"/>
      <c r="WAS10"/>
      <c r="WAT10"/>
      <c r="WAU10"/>
      <c r="WAV10"/>
      <c r="WAW10"/>
      <c r="WAX10"/>
      <c r="WAY10"/>
      <c r="WAZ10"/>
      <c r="WBA10"/>
      <c r="WBB10"/>
      <c r="WBC10"/>
      <c r="WBD10"/>
      <c r="WBE10"/>
      <c r="WBF10"/>
      <c r="WBG10"/>
      <c r="WBH10"/>
      <c r="WBI10"/>
      <c r="WBJ10"/>
      <c r="WBK10"/>
      <c r="WBL10"/>
      <c r="WBM10"/>
      <c r="WBN10"/>
      <c r="WBO10"/>
      <c r="WBP10"/>
      <c r="WBQ10"/>
      <c r="WBR10"/>
      <c r="WBS10"/>
      <c r="WBT10"/>
      <c r="WBU10"/>
      <c r="WBV10"/>
      <c r="WBW10"/>
      <c r="WBX10"/>
      <c r="WBY10"/>
      <c r="WBZ10"/>
      <c r="WCA10"/>
      <c r="WCB10"/>
      <c r="WCC10"/>
      <c r="WCD10"/>
      <c r="WCE10"/>
      <c r="WCF10"/>
      <c r="WCG10"/>
      <c r="WCH10"/>
      <c r="WCI10"/>
      <c r="WCJ10"/>
      <c r="WCK10"/>
      <c r="WCL10"/>
      <c r="WCM10"/>
      <c r="WCN10"/>
      <c r="WCO10"/>
      <c r="WCP10"/>
      <c r="WCQ10"/>
      <c r="WCR10"/>
      <c r="WCS10"/>
      <c r="WCT10"/>
      <c r="WCU10"/>
      <c r="WCV10"/>
      <c r="WCW10"/>
      <c r="WCX10"/>
      <c r="WCY10"/>
      <c r="WCZ10"/>
      <c r="WDA10"/>
      <c r="WDB10"/>
      <c r="WDC10"/>
      <c r="WDD10"/>
      <c r="WDE10"/>
      <c r="WDF10"/>
      <c r="WDG10"/>
      <c r="WDH10"/>
      <c r="WDI10"/>
      <c r="WDJ10"/>
      <c r="WDK10"/>
      <c r="WDL10"/>
      <c r="WDM10"/>
      <c r="WDN10"/>
      <c r="WDO10"/>
      <c r="WDP10"/>
      <c r="WDQ10"/>
      <c r="WDR10"/>
      <c r="WDS10"/>
      <c r="WDT10"/>
      <c r="WDU10"/>
      <c r="WDV10"/>
      <c r="WDW10"/>
      <c r="WDX10"/>
      <c r="WDY10"/>
      <c r="WDZ10"/>
      <c r="WEA10"/>
      <c r="WEB10"/>
      <c r="WEC10"/>
      <c r="WED10"/>
      <c r="WEE10"/>
      <c r="WEF10"/>
      <c r="WEG10"/>
      <c r="WEH10"/>
      <c r="WEI10"/>
      <c r="WEJ10"/>
      <c r="WEK10"/>
      <c r="WEL10"/>
      <c r="WEM10"/>
      <c r="WEN10"/>
      <c r="WEO10"/>
      <c r="WEP10"/>
      <c r="WEQ10"/>
      <c r="WER10"/>
      <c r="WES10"/>
      <c r="WET10"/>
      <c r="WEU10"/>
      <c r="WEV10"/>
      <c r="WEW10"/>
      <c r="WEX10"/>
      <c r="WEY10"/>
      <c r="WEZ10"/>
      <c r="WFA10"/>
      <c r="WFB10"/>
      <c r="WFC10"/>
      <c r="WFD10"/>
      <c r="WFE10"/>
      <c r="WFF10"/>
      <c r="WFG10"/>
      <c r="WFH10"/>
      <c r="WFI10"/>
      <c r="WFJ10"/>
      <c r="WFK10"/>
      <c r="WFL10"/>
      <c r="WFM10"/>
      <c r="WFN10"/>
      <c r="WFO10"/>
      <c r="WFP10"/>
      <c r="WFQ10"/>
      <c r="WFR10"/>
      <c r="WFS10"/>
      <c r="WFT10"/>
      <c r="WFU10"/>
      <c r="WFV10"/>
      <c r="WFW10"/>
      <c r="WFX10"/>
      <c r="WFY10"/>
      <c r="WFZ10"/>
      <c r="WGA10"/>
      <c r="WGB10"/>
      <c r="WGC10"/>
      <c r="WGD10"/>
      <c r="WGE10"/>
      <c r="WGF10"/>
      <c r="WGG10"/>
      <c r="WGH10"/>
      <c r="WGI10"/>
      <c r="WGJ10"/>
      <c r="WGK10"/>
      <c r="WGL10"/>
      <c r="WGM10"/>
      <c r="WGN10"/>
      <c r="WGO10"/>
      <c r="WGP10"/>
      <c r="WGQ10"/>
      <c r="WGR10"/>
      <c r="WGS10"/>
      <c r="WGT10"/>
      <c r="WGU10"/>
      <c r="WGV10"/>
      <c r="WGW10"/>
      <c r="WGX10"/>
      <c r="WGY10"/>
      <c r="WGZ10"/>
      <c r="WHA10"/>
      <c r="WHB10"/>
      <c r="WHC10"/>
      <c r="WHD10"/>
      <c r="WHE10"/>
      <c r="WHF10"/>
      <c r="WHG10"/>
      <c r="WHH10"/>
      <c r="WHI10"/>
      <c r="WHJ10"/>
      <c r="WHK10"/>
      <c r="WHL10"/>
      <c r="WHM10"/>
      <c r="WHN10"/>
      <c r="WHO10"/>
      <c r="WHP10"/>
      <c r="WHQ10"/>
      <c r="WHR10"/>
      <c r="WHS10"/>
      <c r="WHT10"/>
      <c r="WHU10"/>
      <c r="WHV10"/>
      <c r="WHW10"/>
      <c r="WHX10"/>
      <c r="WHY10"/>
      <c r="WHZ10"/>
      <c r="WIA10"/>
      <c r="WIB10"/>
      <c r="WIC10"/>
      <c r="WID10"/>
      <c r="WIE10"/>
      <c r="WIF10"/>
      <c r="WIG10"/>
      <c r="WIH10"/>
      <c r="WII10"/>
      <c r="WIJ10"/>
      <c r="WIK10"/>
      <c r="WIL10"/>
      <c r="WIM10"/>
      <c r="WIN10"/>
      <c r="WIO10"/>
      <c r="WIP10"/>
      <c r="WIQ10"/>
      <c r="WIR10"/>
      <c r="WIS10"/>
      <c r="WIT10"/>
      <c r="WIU10"/>
      <c r="WIV10"/>
      <c r="WIW10"/>
      <c r="WIX10"/>
      <c r="WIY10"/>
      <c r="WIZ10"/>
      <c r="WJA10"/>
      <c r="WJB10"/>
      <c r="WJC10"/>
      <c r="WJD10"/>
      <c r="WJE10"/>
      <c r="WJF10"/>
      <c r="WJG10"/>
      <c r="WJH10"/>
      <c r="WJI10"/>
      <c r="WJJ10"/>
      <c r="WJK10"/>
      <c r="WJL10"/>
      <c r="WJM10"/>
      <c r="WJN10"/>
      <c r="WJO10"/>
      <c r="WJP10"/>
      <c r="WJQ10"/>
      <c r="WJR10"/>
      <c r="WJS10"/>
      <c r="WJT10"/>
      <c r="WJU10"/>
      <c r="WJV10"/>
      <c r="WJW10"/>
      <c r="WJX10"/>
      <c r="WJY10"/>
      <c r="WJZ10"/>
      <c r="WKA10"/>
      <c r="WKB10"/>
      <c r="WKC10"/>
      <c r="WKD10"/>
      <c r="WKE10"/>
      <c r="WKF10"/>
      <c r="WKG10"/>
      <c r="WKH10"/>
      <c r="WKI10"/>
      <c r="WKJ10"/>
      <c r="WKK10"/>
      <c r="WKL10"/>
      <c r="WKM10"/>
      <c r="WKN10"/>
      <c r="WKO10"/>
      <c r="WKP10"/>
      <c r="WKQ10"/>
      <c r="WKR10"/>
      <c r="WKS10"/>
      <c r="WKT10"/>
      <c r="WKU10"/>
      <c r="WKV10"/>
      <c r="WKW10"/>
      <c r="WKX10"/>
      <c r="WKY10"/>
      <c r="WKZ10"/>
      <c r="WLA10"/>
      <c r="WLB10"/>
      <c r="WLC10"/>
      <c r="WLD10"/>
      <c r="WLE10"/>
      <c r="WLF10"/>
      <c r="WLG10"/>
      <c r="WLH10"/>
      <c r="WLI10"/>
      <c r="WLJ10"/>
      <c r="WLK10"/>
      <c r="WLL10"/>
      <c r="WLM10"/>
      <c r="WLN10"/>
      <c r="WLO10"/>
      <c r="WLP10"/>
      <c r="WLQ10"/>
      <c r="WLR10"/>
      <c r="WLS10"/>
      <c r="WLT10"/>
      <c r="WLU10"/>
      <c r="WLV10"/>
      <c r="WLW10"/>
      <c r="WLX10"/>
      <c r="WLY10"/>
      <c r="WLZ10"/>
      <c r="WMA10"/>
      <c r="WMB10"/>
      <c r="WMC10"/>
      <c r="WMD10"/>
      <c r="WME10"/>
      <c r="WMF10"/>
      <c r="WMG10"/>
      <c r="WMH10"/>
      <c r="WMI10"/>
      <c r="WMJ10"/>
      <c r="WMK10"/>
      <c r="WML10"/>
      <c r="WMM10"/>
      <c r="WMN10"/>
      <c r="WMO10"/>
      <c r="WMP10"/>
      <c r="WMQ10"/>
      <c r="WMR10"/>
      <c r="WMS10"/>
      <c r="WMT10"/>
      <c r="WMU10"/>
      <c r="WMV10"/>
      <c r="WMW10"/>
      <c r="WMX10"/>
      <c r="WMY10"/>
      <c r="WMZ10"/>
      <c r="WNA10"/>
      <c r="WNB10"/>
      <c r="WNC10"/>
      <c r="WND10"/>
      <c r="WNE10"/>
      <c r="WNF10"/>
      <c r="WNG10"/>
      <c r="WNH10"/>
      <c r="WNI10"/>
      <c r="WNJ10"/>
      <c r="WNK10"/>
      <c r="WNL10"/>
      <c r="WNM10"/>
      <c r="WNN10"/>
      <c r="WNO10"/>
      <c r="WNP10"/>
      <c r="WNQ10"/>
      <c r="WNR10"/>
      <c r="WNS10"/>
      <c r="WNT10"/>
      <c r="WNU10"/>
      <c r="WNV10"/>
      <c r="WNW10"/>
      <c r="WNX10"/>
      <c r="WNY10"/>
      <c r="WNZ10"/>
      <c r="WOA10"/>
      <c r="WOB10"/>
      <c r="WOC10"/>
      <c r="WOD10"/>
      <c r="WOE10"/>
      <c r="WOF10"/>
      <c r="WOG10"/>
      <c r="WOH10"/>
      <c r="WOI10"/>
      <c r="WOJ10"/>
      <c r="WOK10"/>
      <c r="WOL10"/>
      <c r="WOM10"/>
      <c r="WON10"/>
      <c r="WOO10"/>
      <c r="WOP10"/>
      <c r="WOQ10"/>
      <c r="WOR10"/>
      <c r="WOS10"/>
      <c r="WOT10"/>
      <c r="WOU10"/>
      <c r="WOV10"/>
      <c r="WOW10"/>
      <c r="WOX10"/>
      <c r="WOY10"/>
      <c r="WOZ10"/>
      <c r="WPA10"/>
      <c r="WPB10"/>
      <c r="WPC10"/>
      <c r="WPD10"/>
      <c r="WPE10"/>
      <c r="WPF10"/>
      <c r="WPG10"/>
      <c r="WPH10"/>
      <c r="WPI10"/>
      <c r="WPJ10"/>
      <c r="WPK10"/>
      <c r="WPL10"/>
      <c r="WPM10"/>
      <c r="WPN10"/>
      <c r="WPO10"/>
      <c r="WPP10"/>
      <c r="WPQ10"/>
      <c r="WPR10"/>
      <c r="WPS10"/>
      <c r="WPT10"/>
      <c r="WPU10"/>
      <c r="WPV10"/>
      <c r="WPW10"/>
      <c r="WPX10"/>
      <c r="WPY10"/>
      <c r="WPZ10"/>
      <c r="WQA10"/>
      <c r="WQB10"/>
      <c r="WQC10"/>
      <c r="WQD10"/>
      <c r="WQE10"/>
      <c r="WQF10"/>
      <c r="WQG10"/>
      <c r="WQH10"/>
      <c r="WQI10"/>
      <c r="WQJ10"/>
      <c r="WQK10"/>
      <c r="WQL10"/>
      <c r="WQM10"/>
      <c r="WQN10"/>
      <c r="WQO10"/>
      <c r="WQP10"/>
      <c r="WQQ10"/>
      <c r="WQR10"/>
      <c r="WQS10"/>
      <c r="WQT10"/>
      <c r="WQU10"/>
      <c r="WQV10"/>
      <c r="WQW10"/>
      <c r="WQX10"/>
      <c r="WQY10"/>
      <c r="WQZ10"/>
      <c r="WRA10"/>
      <c r="WRB10"/>
      <c r="WRC10"/>
      <c r="WRD10"/>
      <c r="WRE10"/>
      <c r="WRF10"/>
      <c r="WRG10"/>
      <c r="WRH10"/>
      <c r="WRI10"/>
      <c r="WRJ10"/>
      <c r="WRK10"/>
      <c r="WRL10"/>
      <c r="WRM10"/>
      <c r="WRN10"/>
      <c r="WRO10"/>
      <c r="WRP10"/>
      <c r="WRQ10"/>
      <c r="WRR10"/>
      <c r="WRS10"/>
      <c r="WRT10"/>
      <c r="WRU10"/>
      <c r="WRV10"/>
      <c r="WRW10"/>
      <c r="WRX10"/>
      <c r="WRY10"/>
      <c r="WRZ10"/>
      <c r="WSA10"/>
      <c r="WSB10"/>
      <c r="WSC10"/>
      <c r="WSD10"/>
      <c r="WSE10"/>
      <c r="WSF10"/>
      <c r="WSG10"/>
      <c r="WSH10"/>
      <c r="WSI10"/>
      <c r="WSJ10"/>
      <c r="WSK10"/>
      <c r="WSL10"/>
      <c r="WSM10"/>
      <c r="WSN10"/>
      <c r="WSO10"/>
      <c r="WSP10"/>
      <c r="WSQ10"/>
      <c r="WSR10"/>
      <c r="WSS10"/>
      <c r="WST10"/>
      <c r="WSU10"/>
      <c r="WSV10"/>
      <c r="WSW10"/>
      <c r="WSX10"/>
      <c r="WSY10"/>
      <c r="WSZ10"/>
      <c r="WTA10"/>
      <c r="WTB10"/>
      <c r="WTC10"/>
      <c r="WTD10"/>
      <c r="WTE10"/>
      <c r="WTF10"/>
      <c r="WTG10"/>
      <c r="WTH10"/>
      <c r="WTI10"/>
      <c r="WTJ10"/>
      <c r="WTK10"/>
      <c r="WTL10"/>
      <c r="WTM10"/>
      <c r="WTN10"/>
      <c r="WTO10"/>
      <c r="WTP10"/>
      <c r="WTQ10"/>
      <c r="WTR10"/>
      <c r="WTS10"/>
      <c r="WTT10"/>
      <c r="WTU10"/>
      <c r="WTV10"/>
      <c r="WTW10"/>
      <c r="WTX10"/>
      <c r="WTY10"/>
      <c r="WTZ10"/>
      <c r="WUA10"/>
      <c r="WUB10"/>
      <c r="WUC10"/>
      <c r="WUD10"/>
      <c r="WUE10"/>
      <c r="WUF10"/>
      <c r="WUG10"/>
      <c r="WUH10"/>
      <c r="WUI10"/>
      <c r="WUJ10"/>
      <c r="WUK10"/>
      <c r="WUL10"/>
      <c r="WUM10"/>
      <c r="WUN10"/>
      <c r="WUO10"/>
      <c r="WUP10"/>
      <c r="WUQ10"/>
      <c r="WUR10"/>
      <c r="WUS10"/>
      <c r="WUT10"/>
      <c r="WUU10"/>
      <c r="WUV10"/>
      <c r="WUW10"/>
      <c r="WUX10"/>
      <c r="WUY10"/>
      <c r="WUZ10"/>
      <c r="WVA10"/>
      <c r="WVB10"/>
      <c r="WVC10"/>
      <c r="WVD10"/>
      <c r="WVE10"/>
      <c r="WVF10"/>
      <c r="WVG10"/>
      <c r="WVH10"/>
      <c r="WVI10"/>
      <c r="WVJ10"/>
      <c r="WVK10"/>
      <c r="WVL10"/>
      <c r="WVM10"/>
      <c r="WVN10"/>
      <c r="WVO10"/>
      <c r="WVP10"/>
      <c r="WVQ10"/>
      <c r="WVR10"/>
      <c r="WVS10"/>
      <c r="WVT10"/>
      <c r="WVU10"/>
      <c r="WVV10"/>
      <c r="WVW10"/>
      <c r="WVX10"/>
      <c r="WVY10"/>
      <c r="WVZ10"/>
      <c r="WWA10"/>
      <c r="WWB10"/>
      <c r="WWC10"/>
      <c r="WWD10"/>
      <c r="WWE10"/>
      <c r="WWF10"/>
      <c r="WWG10"/>
      <c r="WWH10"/>
      <c r="WWI10"/>
      <c r="WWJ10"/>
      <c r="WWK10"/>
      <c r="WWL10"/>
      <c r="WWM10"/>
      <c r="WWN10"/>
      <c r="WWO10"/>
      <c r="WWP10"/>
      <c r="WWQ10"/>
      <c r="WWR10"/>
      <c r="WWS10"/>
      <c r="WWT10"/>
      <c r="WWU10"/>
      <c r="WWV10"/>
      <c r="WWW10"/>
      <c r="WWX10"/>
      <c r="WWY10"/>
      <c r="WWZ10"/>
      <c r="WXA10"/>
      <c r="WXB10"/>
      <c r="WXC10"/>
      <c r="WXD10"/>
      <c r="WXE10"/>
      <c r="WXF10"/>
      <c r="WXG10"/>
      <c r="WXH10"/>
      <c r="WXI10"/>
      <c r="WXJ10"/>
      <c r="WXK10"/>
      <c r="WXL10"/>
      <c r="WXM10"/>
      <c r="WXN10"/>
      <c r="WXO10"/>
      <c r="WXP10"/>
      <c r="WXQ10"/>
      <c r="WXR10"/>
      <c r="WXS10"/>
      <c r="WXT10"/>
      <c r="WXU10"/>
      <c r="WXV10"/>
      <c r="WXW10"/>
      <c r="WXX10"/>
      <c r="WXY10"/>
      <c r="WXZ10"/>
      <c r="WYA10"/>
      <c r="WYB10"/>
      <c r="WYC10"/>
      <c r="WYD10"/>
      <c r="WYE10"/>
      <c r="WYF10"/>
      <c r="WYG10"/>
      <c r="WYH10"/>
      <c r="WYI10"/>
      <c r="WYJ10"/>
      <c r="WYK10"/>
      <c r="WYL10"/>
      <c r="WYM10"/>
      <c r="WYN10"/>
      <c r="WYO10"/>
      <c r="WYP10"/>
      <c r="WYQ10"/>
      <c r="WYR10"/>
      <c r="WYS10"/>
      <c r="WYT10"/>
      <c r="WYU10"/>
      <c r="WYV10"/>
      <c r="WYW10"/>
      <c r="WYX10"/>
      <c r="WYY10"/>
      <c r="WYZ10"/>
      <c r="WZA10"/>
      <c r="WZB10"/>
      <c r="WZC10"/>
      <c r="WZD10"/>
      <c r="WZE10"/>
      <c r="WZF10"/>
      <c r="WZG10"/>
      <c r="WZH10"/>
      <c r="WZI10"/>
      <c r="WZJ10"/>
      <c r="WZK10"/>
      <c r="WZL10"/>
      <c r="WZM10"/>
      <c r="WZN10"/>
      <c r="WZO10"/>
      <c r="WZP10"/>
      <c r="WZQ10"/>
      <c r="WZR10"/>
      <c r="WZS10"/>
      <c r="WZT10"/>
      <c r="WZU10"/>
      <c r="WZV10"/>
      <c r="WZW10"/>
      <c r="WZX10"/>
      <c r="WZY10"/>
      <c r="WZZ10"/>
      <c r="XAA10"/>
      <c r="XAB10"/>
      <c r="XAC10"/>
      <c r="XAD10"/>
      <c r="XAE10"/>
      <c r="XAF10"/>
      <c r="XAG10"/>
      <c r="XAH10"/>
      <c r="XAI10"/>
      <c r="XAJ10"/>
      <c r="XAK10"/>
      <c r="XAL10"/>
      <c r="XAM10"/>
      <c r="XAN10"/>
      <c r="XAO10"/>
      <c r="XAP10"/>
      <c r="XAQ10"/>
      <c r="XAR10"/>
      <c r="XAS10"/>
      <c r="XAT10"/>
      <c r="XAU10"/>
      <c r="XAV10"/>
      <c r="XAW10"/>
      <c r="XAX10"/>
      <c r="XAY10"/>
      <c r="XAZ10"/>
      <c r="XBA10"/>
      <c r="XBB10"/>
      <c r="XBC10"/>
      <c r="XBD10"/>
      <c r="XBE10"/>
      <c r="XBF10"/>
      <c r="XBG10"/>
      <c r="XBH10"/>
      <c r="XBI10"/>
      <c r="XBJ10"/>
      <c r="XBK10"/>
      <c r="XBL10"/>
      <c r="XBM10"/>
      <c r="XBN10"/>
      <c r="XBO10"/>
      <c r="XBP10"/>
      <c r="XBQ10"/>
      <c r="XBR10"/>
      <c r="XBS10"/>
      <c r="XBT10"/>
      <c r="XBU10"/>
      <c r="XBV10"/>
      <c r="XBW10"/>
      <c r="XBX10"/>
      <c r="XBY10"/>
      <c r="XBZ10"/>
      <c r="XCA10"/>
      <c r="XCB10"/>
      <c r="XCC10"/>
      <c r="XCD10"/>
      <c r="XCE10"/>
      <c r="XCF10"/>
      <c r="XCG10"/>
      <c r="XCH10"/>
      <c r="XCI10"/>
      <c r="XCJ10"/>
      <c r="XCK10"/>
      <c r="XCL10"/>
      <c r="XCM10"/>
      <c r="XCN10"/>
      <c r="XCO10"/>
      <c r="XCP10"/>
      <c r="XCQ10"/>
      <c r="XCR10"/>
      <c r="XCS10"/>
      <c r="XCT10"/>
      <c r="XCU10"/>
      <c r="XCV10"/>
      <c r="XCW10"/>
      <c r="XCX10"/>
      <c r="XCY10"/>
      <c r="XCZ10"/>
      <c r="XDA10"/>
      <c r="XDB10"/>
      <c r="XDC10"/>
      <c r="XDD10"/>
      <c r="XDE10"/>
      <c r="XDF10"/>
      <c r="XDG10"/>
      <c r="XDH10"/>
      <c r="XDI10"/>
      <c r="XDJ10"/>
      <c r="XDK10"/>
      <c r="XDL10"/>
      <c r="XDM10"/>
      <c r="XDN10"/>
      <c r="XDO10"/>
      <c r="XDP10"/>
      <c r="XDQ10"/>
      <c r="XDR10"/>
      <c r="XDS10"/>
      <c r="XDT10"/>
      <c r="XDU10"/>
      <c r="XDV10"/>
      <c r="XDW10"/>
      <c r="XDX10"/>
      <c r="XDY10"/>
      <c r="XDZ10"/>
      <c r="XEA10"/>
      <c r="XEB10"/>
      <c r="XEC10"/>
      <c r="XED10"/>
      <c r="XEE10"/>
      <c r="XEF10"/>
      <c r="XEG10"/>
      <c r="XEH10"/>
      <c r="XEI10"/>
      <c r="XEJ10"/>
      <c r="XEK10"/>
      <c r="XEL10"/>
      <c r="XEM10"/>
      <c r="XEN10"/>
      <c r="XEO10"/>
      <c r="XEP10"/>
      <c r="XEQ10"/>
      <c r="XER10"/>
      <c r="XES10"/>
      <c r="XET10"/>
      <c r="XEU10"/>
      <c r="XEV10"/>
      <c r="XEW10"/>
      <c r="XEX10"/>
      <c r="XEY10"/>
      <c r="XEZ10"/>
      <c r="XFA10"/>
      <c r="XFB10"/>
      <c r="XFC10"/>
      <c r="XFD10"/>
    </row>
    <row r="11" spans="1:16384" ht="54.75" customHeight="1" thickBot="1" x14ac:dyDescent="0.25">
      <c r="A11" s="602" t="s">
        <v>139</v>
      </c>
      <c r="B11" s="602"/>
      <c r="C11" s="602" t="s">
        <v>20</v>
      </c>
      <c r="D11" s="602" t="s">
        <v>21</v>
      </c>
      <c r="E11" s="602" t="s">
        <v>29</v>
      </c>
      <c r="F11" s="602" t="s">
        <v>22</v>
      </c>
      <c r="G11" s="602" t="s">
        <v>137</v>
      </c>
      <c r="H11" s="602" t="s">
        <v>138</v>
      </c>
      <c r="I11" s="537" t="s">
        <v>90</v>
      </c>
      <c r="J11" s="211" t="s">
        <v>120</v>
      </c>
      <c r="K11" s="204" t="s">
        <v>114</v>
      </c>
      <c r="L11" s="538"/>
      <c r="M11" s="153">
        <f>SUM(M12:M15)</f>
        <v>8</v>
      </c>
      <c r="N11" s="203" t="s">
        <v>113</v>
      </c>
      <c r="O11" s="153">
        <v>1</v>
      </c>
      <c r="P11" s="463"/>
      <c r="Q11" s="153">
        <v>0</v>
      </c>
      <c r="R11" s="359">
        <v>600000000</v>
      </c>
      <c r="S11" s="184" t="s">
        <v>84</v>
      </c>
      <c r="T11" s="185" t="s">
        <v>84</v>
      </c>
      <c r="U11" s="186" t="s">
        <v>84</v>
      </c>
      <c r="V11" s="6">
        <f>SUM(V12:V15)</f>
        <v>8</v>
      </c>
      <c r="W11" s="171">
        <v>600000000</v>
      </c>
      <c r="X11" s="147">
        <v>0</v>
      </c>
      <c r="Y11" s="106" t="s">
        <v>115</v>
      </c>
      <c r="Z11" s="173">
        <v>1</v>
      </c>
      <c r="AA11" s="174">
        <v>42923</v>
      </c>
      <c r="AB11" s="174">
        <v>43100</v>
      </c>
      <c r="AC11" s="176">
        <f>+O11-Z11</f>
        <v>0</v>
      </c>
      <c r="AD11" s="151">
        <f>+V11/M11</f>
        <v>1</v>
      </c>
      <c r="AE11" s="152">
        <f>+Z11/O11</f>
        <v>1</v>
      </c>
      <c r="AF11" s="175">
        <f>+W11/R11</f>
        <v>1</v>
      </c>
      <c r="AG11" s="631" t="s">
        <v>117</v>
      </c>
      <c r="AR11" s="51" t="e">
        <f>+UDAE!#REF!</f>
        <v>#REF!</v>
      </c>
    </row>
    <row r="12" spans="1:16384" ht="54.75" customHeight="1" thickBot="1" x14ac:dyDescent="0.25">
      <c r="A12" s="642"/>
      <c r="B12" s="602"/>
      <c r="C12" s="642"/>
      <c r="D12" s="642"/>
      <c r="E12" s="642"/>
      <c r="F12" s="602"/>
      <c r="G12" s="642"/>
      <c r="H12" s="642"/>
      <c r="I12" s="166" t="s">
        <v>91</v>
      </c>
      <c r="J12" s="20" t="s">
        <v>103</v>
      </c>
      <c r="K12" s="20" t="s">
        <v>104</v>
      </c>
      <c r="L12" s="229" t="s">
        <v>17</v>
      </c>
      <c r="M12" s="12">
        <v>1</v>
      </c>
      <c r="N12" s="12" t="s">
        <v>1</v>
      </c>
      <c r="O12" s="640" t="s">
        <v>84</v>
      </c>
      <c r="P12" s="641"/>
      <c r="Q12" s="641"/>
      <c r="R12" s="641"/>
      <c r="S12" s="71">
        <v>42644</v>
      </c>
      <c r="T12" s="8">
        <v>42748</v>
      </c>
      <c r="U12" s="13">
        <f>ROUND((T12-S12)/7,0)</f>
        <v>15</v>
      </c>
      <c r="V12" s="7">
        <v>1</v>
      </c>
      <c r="W12" s="635" t="s">
        <v>84</v>
      </c>
      <c r="X12" s="635"/>
      <c r="Y12" s="635"/>
      <c r="Z12" s="635"/>
      <c r="AA12" s="635"/>
      <c r="AB12" s="635"/>
      <c r="AC12" s="636"/>
      <c r="AD12" s="218"/>
      <c r="AE12" s="608"/>
      <c r="AF12" s="609"/>
      <c r="AG12" s="632"/>
      <c r="AR12" s="51">
        <f>+UDAE!A4</f>
        <v>0</v>
      </c>
      <c r="AV12" s="89" t="s">
        <v>44</v>
      </c>
      <c r="AW12" s="90" t="s">
        <v>45</v>
      </c>
      <c r="AX12" s="91" t="s">
        <v>46</v>
      </c>
    </row>
    <row r="13" spans="1:16384" ht="54.75" customHeight="1" thickBot="1" x14ac:dyDescent="0.25">
      <c r="A13" s="642"/>
      <c r="B13" s="602"/>
      <c r="C13" s="642"/>
      <c r="D13" s="642"/>
      <c r="E13" s="642"/>
      <c r="F13" s="602"/>
      <c r="G13" s="642"/>
      <c r="H13" s="642"/>
      <c r="I13" s="166" t="s">
        <v>92</v>
      </c>
      <c r="J13" s="20" t="s">
        <v>105</v>
      </c>
      <c r="K13" s="20" t="s">
        <v>104</v>
      </c>
      <c r="L13" s="229" t="s">
        <v>17</v>
      </c>
      <c r="M13" s="12">
        <v>1</v>
      </c>
      <c r="N13" s="12" t="s">
        <v>1</v>
      </c>
      <c r="O13" s="641"/>
      <c r="P13" s="641"/>
      <c r="Q13" s="641"/>
      <c r="R13" s="641"/>
      <c r="S13" s="71">
        <v>42751</v>
      </c>
      <c r="T13" s="8">
        <v>42794</v>
      </c>
      <c r="U13" s="14">
        <f>ROUND((T13-S13)/7,0)</f>
        <v>6</v>
      </c>
      <c r="V13" s="7">
        <v>1</v>
      </c>
      <c r="W13" s="635"/>
      <c r="X13" s="635"/>
      <c r="Y13" s="635"/>
      <c r="Z13" s="635"/>
      <c r="AA13" s="635"/>
      <c r="AB13" s="635"/>
      <c r="AC13" s="636"/>
      <c r="AD13" s="218"/>
      <c r="AE13" s="610"/>
      <c r="AF13" s="611"/>
      <c r="AG13" s="632"/>
      <c r="AO13" s="36">
        <v>42824</v>
      </c>
      <c r="AP13" s="52" t="s">
        <v>34</v>
      </c>
      <c r="AQ13" s="52" t="s">
        <v>35</v>
      </c>
      <c r="AR13" s="53" t="s">
        <v>37</v>
      </c>
      <c r="AS13" s="32" t="s">
        <v>36</v>
      </c>
      <c r="AV13" s="84" t="s">
        <v>47</v>
      </c>
      <c r="AW13" s="85" t="s">
        <v>48</v>
      </c>
      <c r="AX13" s="86" t="s">
        <v>49</v>
      </c>
    </row>
    <row r="14" spans="1:16384" ht="54.75" customHeight="1" thickBot="1" x14ac:dyDescent="0.25">
      <c r="A14" s="642"/>
      <c r="B14" s="602"/>
      <c r="C14" s="642"/>
      <c r="D14" s="642"/>
      <c r="E14" s="642"/>
      <c r="F14" s="602"/>
      <c r="G14" s="642"/>
      <c r="H14" s="642"/>
      <c r="I14" s="166" t="s">
        <v>93</v>
      </c>
      <c r="J14" s="20" t="s">
        <v>106</v>
      </c>
      <c r="K14" s="20" t="s">
        <v>107</v>
      </c>
      <c r="L14" s="229" t="s">
        <v>17</v>
      </c>
      <c r="M14" s="12">
        <v>1</v>
      </c>
      <c r="N14" s="12" t="s">
        <v>1</v>
      </c>
      <c r="O14" s="641"/>
      <c r="P14" s="641"/>
      <c r="Q14" s="641"/>
      <c r="R14" s="641"/>
      <c r="S14" s="18">
        <v>42802</v>
      </c>
      <c r="T14" s="9">
        <v>42916</v>
      </c>
      <c r="U14" s="14">
        <f t="shared" ref="U14:U78" si="0">ROUND((T14-S14)/7,0)</f>
        <v>16</v>
      </c>
      <c r="V14" s="12">
        <v>1</v>
      </c>
      <c r="W14" s="635"/>
      <c r="X14" s="635"/>
      <c r="Y14" s="635"/>
      <c r="Z14" s="635"/>
      <c r="AA14" s="635"/>
      <c r="AB14" s="635"/>
      <c r="AC14" s="636"/>
      <c r="AD14" s="218"/>
      <c r="AE14" s="610"/>
      <c r="AF14" s="611"/>
      <c r="AG14" s="632"/>
      <c r="AO14" s="36">
        <v>42916</v>
      </c>
      <c r="AP14" s="49" t="s">
        <v>17</v>
      </c>
      <c r="AQ14" s="50">
        <v>1</v>
      </c>
      <c r="AR14" s="50">
        <v>360</v>
      </c>
      <c r="AS14" s="50" t="e">
        <f>IF((AR11-AR12)&lt;AR14,0,1)</f>
        <v>#REF!</v>
      </c>
      <c r="AV14" s="87" t="s">
        <v>50</v>
      </c>
      <c r="AW14" s="83" t="s">
        <v>52</v>
      </c>
      <c r="AX14" s="88" t="s">
        <v>51</v>
      </c>
    </row>
    <row r="15" spans="1:16384" ht="54.75" customHeight="1" thickBot="1" x14ac:dyDescent="0.25">
      <c r="A15" s="642"/>
      <c r="B15" s="602"/>
      <c r="C15" s="642"/>
      <c r="D15" s="642"/>
      <c r="E15" s="642"/>
      <c r="F15" s="602"/>
      <c r="G15" s="642"/>
      <c r="H15" s="642"/>
      <c r="I15" s="166" t="s">
        <v>94</v>
      </c>
      <c r="J15" s="20" t="s">
        <v>108</v>
      </c>
      <c r="K15" s="20" t="s">
        <v>109</v>
      </c>
      <c r="L15" s="229" t="s">
        <v>32</v>
      </c>
      <c r="M15" s="12">
        <v>5</v>
      </c>
      <c r="N15" s="12" t="s">
        <v>110</v>
      </c>
      <c r="O15" s="641"/>
      <c r="P15" s="641"/>
      <c r="Q15" s="641"/>
      <c r="R15" s="641"/>
      <c r="S15" s="18">
        <v>42931</v>
      </c>
      <c r="T15" s="9">
        <v>43100</v>
      </c>
      <c r="U15" s="14">
        <f t="shared" si="0"/>
        <v>24</v>
      </c>
      <c r="V15" s="12">
        <v>5</v>
      </c>
      <c r="W15" s="635"/>
      <c r="X15" s="635"/>
      <c r="Y15" s="635"/>
      <c r="Z15" s="635"/>
      <c r="AA15" s="635"/>
      <c r="AB15" s="635"/>
      <c r="AC15" s="636"/>
      <c r="AD15" s="218"/>
      <c r="AE15" s="610"/>
      <c r="AF15" s="611"/>
      <c r="AG15" s="633"/>
      <c r="AO15" s="36"/>
      <c r="AP15" s="49"/>
      <c r="AQ15" s="50"/>
      <c r="AR15" s="50"/>
      <c r="AS15" s="50"/>
      <c r="AV15" s="200"/>
      <c r="AW15" s="201"/>
      <c r="AX15" s="202"/>
    </row>
    <row r="16" spans="1:16384" ht="54.75" customHeight="1" thickBot="1" x14ac:dyDescent="0.25">
      <c r="A16" s="644" t="s">
        <v>135</v>
      </c>
      <c r="B16" s="645"/>
      <c r="C16" s="644" t="s">
        <v>142</v>
      </c>
      <c r="D16" s="602" t="s">
        <v>21</v>
      </c>
      <c r="E16" s="644" t="s">
        <v>140</v>
      </c>
      <c r="F16" s="644" t="s">
        <v>22</v>
      </c>
      <c r="G16" s="644" t="s">
        <v>141</v>
      </c>
      <c r="H16" s="644" t="s">
        <v>877</v>
      </c>
      <c r="I16" s="537" t="s">
        <v>73</v>
      </c>
      <c r="J16" s="210" t="s">
        <v>119</v>
      </c>
      <c r="K16" s="204" t="s">
        <v>114</v>
      </c>
      <c r="L16" s="538"/>
      <c r="M16" s="153">
        <f>SUM(M17:M20)</f>
        <v>6</v>
      </c>
      <c r="N16" s="211" t="s">
        <v>122</v>
      </c>
      <c r="O16" s="147">
        <v>9</v>
      </c>
      <c r="P16" s="147"/>
      <c r="Q16" s="153">
        <v>0</v>
      </c>
      <c r="R16" s="205">
        <v>150075313</v>
      </c>
      <c r="S16" s="162"/>
      <c r="T16" s="163"/>
      <c r="U16" s="160">
        <f>ROUND((T16-S16)/7,0)</f>
        <v>0</v>
      </c>
      <c r="V16" s="153">
        <f>SUM(V17:V20)</f>
        <v>6</v>
      </c>
      <c r="W16" s="205">
        <v>107057902</v>
      </c>
      <c r="X16" s="154">
        <v>0</v>
      </c>
      <c r="Y16" s="206" t="s">
        <v>116</v>
      </c>
      <c r="Z16" s="155">
        <v>9</v>
      </c>
      <c r="AA16" s="174">
        <v>43020</v>
      </c>
      <c r="AB16" s="174">
        <v>43100</v>
      </c>
      <c r="AC16" s="176">
        <f>+O16-Z16</f>
        <v>0</v>
      </c>
      <c r="AD16" s="151">
        <f>+V16/M16</f>
        <v>1</v>
      </c>
      <c r="AE16" s="152">
        <f>+Z16/O16</f>
        <v>1</v>
      </c>
      <c r="AF16" s="207">
        <f>+W16/R16</f>
        <v>0.71336117753091077</v>
      </c>
      <c r="AG16" s="618" t="s">
        <v>124</v>
      </c>
      <c r="AO16" s="36"/>
      <c r="AP16" s="49"/>
      <c r="AQ16" s="50"/>
      <c r="AR16" s="50"/>
      <c r="AS16" s="50"/>
    </row>
    <row r="17" spans="1:45" ht="54.75" customHeight="1" x14ac:dyDescent="0.2">
      <c r="A17" s="644"/>
      <c r="B17" s="645"/>
      <c r="C17" s="644"/>
      <c r="D17" s="642"/>
      <c r="E17" s="644"/>
      <c r="F17" s="644"/>
      <c r="G17" s="644"/>
      <c r="H17" s="644"/>
      <c r="I17" s="166" t="s">
        <v>74</v>
      </c>
      <c r="J17" s="20" t="s">
        <v>103</v>
      </c>
      <c r="K17" s="20" t="s">
        <v>104</v>
      </c>
      <c r="L17" s="229" t="s">
        <v>17</v>
      </c>
      <c r="M17" s="12">
        <v>1</v>
      </c>
      <c r="N17" s="12" t="s">
        <v>1</v>
      </c>
      <c r="O17" s="612" t="s">
        <v>84</v>
      </c>
      <c r="P17" s="677"/>
      <c r="Q17" s="677"/>
      <c r="R17" s="677"/>
      <c r="S17" s="71">
        <v>42644</v>
      </c>
      <c r="T17" s="8">
        <v>42748</v>
      </c>
      <c r="U17" s="161">
        <f t="shared" ref="U17:U30" si="1">ROUND((T17-S17)/7,0)</f>
        <v>15</v>
      </c>
      <c r="V17" s="7">
        <v>1</v>
      </c>
      <c r="W17" s="624" t="s">
        <v>84</v>
      </c>
      <c r="X17" s="625"/>
      <c r="Y17" s="625"/>
      <c r="Z17" s="625"/>
      <c r="AA17" s="625"/>
      <c r="AB17" s="625"/>
      <c r="AC17" s="626"/>
      <c r="AD17" s="219"/>
      <c r="AE17" s="208"/>
      <c r="AF17" s="209"/>
      <c r="AG17" s="619"/>
      <c r="AO17" s="36"/>
      <c r="AP17" s="49"/>
      <c r="AQ17" s="50"/>
      <c r="AR17" s="50"/>
      <c r="AS17" s="50"/>
    </row>
    <row r="18" spans="1:45" ht="54.75" customHeight="1" x14ac:dyDescent="0.2">
      <c r="A18" s="644"/>
      <c r="B18" s="645"/>
      <c r="C18" s="644"/>
      <c r="D18" s="642"/>
      <c r="E18" s="644"/>
      <c r="F18" s="644"/>
      <c r="G18" s="644"/>
      <c r="H18" s="644"/>
      <c r="I18" s="166" t="s">
        <v>75</v>
      </c>
      <c r="J18" s="20" t="s">
        <v>105</v>
      </c>
      <c r="K18" s="20" t="s">
        <v>104</v>
      </c>
      <c r="L18" s="229" t="s">
        <v>17</v>
      </c>
      <c r="M18" s="12">
        <v>1</v>
      </c>
      <c r="N18" s="12" t="s">
        <v>1</v>
      </c>
      <c r="O18" s="677"/>
      <c r="P18" s="677"/>
      <c r="Q18" s="677"/>
      <c r="R18" s="677"/>
      <c r="S18" s="71">
        <v>42751</v>
      </c>
      <c r="T18" s="8">
        <v>42794</v>
      </c>
      <c r="U18" s="161">
        <f t="shared" si="1"/>
        <v>6</v>
      </c>
      <c r="V18" s="7">
        <v>1</v>
      </c>
      <c r="W18" s="627"/>
      <c r="X18" s="628"/>
      <c r="Y18" s="628"/>
      <c r="Z18" s="628"/>
      <c r="AA18" s="628"/>
      <c r="AB18" s="628"/>
      <c r="AC18" s="629"/>
      <c r="AD18" s="219"/>
      <c r="AE18" s="208"/>
      <c r="AF18" s="209"/>
      <c r="AG18" s="619"/>
      <c r="AO18" s="36"/>
      <c r="AP18" s="49"/>
      <c r="AQ18" s="50"/>
      <c r="AR18" s="50"/>
      <c r="AS18" s="50"/>
    </row>
    <row r="19" spans="1:45" ht="54.75" customHeight="1" x14ac:dyDescent="0.2">
      <c r="A19" s="644"/>
      <c r="B19" s="645"/>
      <c r="C19" s="644"/>
      <c r="D19" s="642"/>
      <c r="E19" s="644"/>
      <c r="F19" s="644"/>
      <c r="G19" s="644"/>
      <c r="H19" s="644"/>
      <c r="I19" s="166" t="s">
        <v>76</v>
      </c>
      <c r="J19" s="20" t="s">
        <v>106</v>
      </c>
      <c r="K19" s="20" t="s">
        <v>107</v>
      </c>
      <c r="L19" s="229" t="s">
        <v>17</v>
      </c>
      <c r="M19" s="12">
        <v>1</v>
      </c>
      <c r="N19" s="12" t="s">
        <v>1</v>
      </c>
      <c r="O19" s="677"/>
      <c r="P19" s="677"/>
      <c r="Q19" s="677"/>
      <c r="R19" s="677"/>
      <c r="S19" s="18">
        <v>42802</v>
      </c>
      <c r="T19" s="9">
        <v>42916</v>
      </c>
      <c r="U19" s="161">
        <f t="shared" si="1"/>
        <v>16</v>
      </c>
      <c r="V19" s="12">
        <v>1</v>
      </c>
      <c r="W19" s="627"/>
      <c r="X19" s="628"/>
      <c r="Y19" s="628"/>
      <c r="Z19" s="628"/>
      <c r="AA19" s="628"/>
      <c r="AB19" s="628"/>
      <c r="AC19" s="629"/>
      <c r="AD19" s="219"/>
      <c r="AE19" s="208"/>
      <c r="AF19" s="209"/>
      <c r="AG19" s="619"/>
      <c r="AO19" s="36"/>
      <c r="AP19" s="49"/>
      <c r="AQ19" s="50"/>
      <c r="AR19" s="50"/>
      <c r="AS19" s="50"/>
    </row>
    <row r="20" spans="1:45" ht="54.75" customHeight="1" thickBot="1" x14ac:dyDescent="0.25">
      <c r="A20" s="644"/>
      <c r="B20" s="645"/>
      <c r="C20" s="644"/>
      <c r="D20" s="642"/>
      <c r="E20" s="644"/>
      <c r="F20" s="644"/>
      <c r="G20" s="644"/>
      <c r="H20" s="644"/>
      <c r="I20" s="166" t="s">
        <v>77</v>
      </c>
      <c r="J20" s="20" t="s">
        <v>108</v>
      </c>
      <c r="K20" s="20" t="s">
        <v>109</v>
      </c>
      <c r="L20" s="229" t="s">
        <v>32</v>
      </c>
      <c r="M20" s="12">
        <v>3</v>
      </c>
      <c r="N20" s="12" t="s">
        <v>110</v>
      </c>
      <c r="O20" s="677"/>
      <c r="P20" s="677"/>
      <c r="Q20" s="677"/>
      <c r="R20" s="677"/>
      <c r="S20" s="18">
        <v>43023</v>
      </c>
      <c r="T20" s="9">
        <v>43100</v>
      </c>
      <c r="U20" s="161">
        <f t="shared" si="1"/>
        <v>11</v>
      </c>
      <c r="V20" s="12">
        <v>3</v>
      </c>
      <c r="W20" s="627"/>
      <c r="X20" s="628"/>
      <c r="Y20" s="628"/>
      <c r="Z20" s="628"/>
      <c r="AA20" s="628"/>
      <c r="AB20" s="628"/>
      <c r="AC20" s="629"/>
      <c r="AD20" s="219"/>
      <c r="AE20" s="208"/>
      <c r="AF20" s="209"/>
      <c r="AG20" s="620"/>
      <c r="AO20" s="36"/>
      <c r="AP20" s="49"/>
      <c r="AQ20" s="50"/>
      <c r="AR20" s="50"/>
      <c r="AS20" s="50"/>
    </row>
    <row r="21" spans="1:45" ht="54.75" customHeight="1" thickBot="1" x14ac:dyDescent="0.25">
      <c r="A21" s="644" t="s">
        <v>135</v>
      </c>
      <c r="B21" s="645"/>
      <c r="C21" s="644" t="s">
        <v>143</v>
      </c>
      <c r="D21" s="602" t="s">
        <v>21</v>
      </c>
      <c r="E21" s="644" t="s">
        <v>140</v>
      </c>
      <c r="F21" s="644" t="s">
        <v>22</v>
      </c>
      <c r="G21" s="644" t="s">
        <v>141</v>
      </c>
      <c r="H21" s="644" t="s">
        <v>878</v>
      </c>
      <c r="I21" s="537">
        <v>1.3</v>
      </c>
      <c r="J21" s="538" t="s">
        <v>118</v>
      </c>
      <c r="K21" s="204" t="s">
        <v>114</v>
      </c>
      <c r="L21" s="538"/>
      <c r="M21" s="153">
        <f>SUM(M22:M25)</f>
        <v>5</v>
      </c>
      <c r="N21" s="147" t="s">
        <v>121</v>
      </c>
      <c r="O21" s="147">
        <v>1</v>
      </c>
      <c r="P21" s="147"/>
      <c r="Q21" s="153">
        <v>0</v>
      </c>
      <c r="R21" s="205">
        <v>40403960</v>
      </c>
      <c r="S21" s="70"/>
      <c r="T21" s="33"/>
      <c r="U21" s="38">
        <v>0</v>
      </c>
      <c r="V21" s="6">
        <f>SUM(V22:V25)</f>
        <v>5</v>
      </c>
      <c r="W21" s="205">
        <v>31553569</v>
      </c>
      <c r="X21" s="156">
        <v>0</v>
      </c>
      <c r="Y21" s="206" t="s">
        <v>123</v>
      </c>
      <c r="Z21" s="157">
        <v>1</v>
      </c>
      <c r="AA21" s="174">
        <v>43018</v>
      </c>
      <c r="AB21" s="174">
        <v>43100</v>
      </c>
      <c r="AC21" s="176">
        <f>+O21-Z21</f>
        <v>0</v>
      </c>
      <c r="AD21" s="151">
        <f>+V21/M21</f>
        <v>1</v>
      </c>
      <c r="AE21" s="212">
        <f>+Z21/O21</f>
        <v>1</v>
      </c>
      <c r="AF21" s="213">
        <f>+W21/R21</f>
        <v>0.78095238684524981</v>
      </c>
      <c r="AG21" s="621"/>
      <c r="AO21" s="36"/>
      <c r="AP21" s="49"/>
      <c r="AQ21" s="50"/>
      <c r="AR21" s="50"/>
      <c r="AS21" s="50"/>
    </row>
    <row r="22" spans="1:45" ht="54.75" customHeight="1" x14ac:dyDescent="0.2">
      <c r="A22" s="644"/>
      <c r="B22" s="645"/>
      <c r="C22" s="644"/>
      <c r="D22" s="642"/>
      <c r="E22" s="644"/>
      <c r="F22" s="644"/>
      <c r="G22" s="644"/>
      <c r="H22" s="644"/>
      <c r="I22" s="166" t="s">
        <v>78</v>
      </c>
      <c r="J22" s="20" t="s">
        <v>103</v>
      </c>
      <c r="K22" s="20" t="s">
        <v>104</v>
      </c>
      <c r="L22" s="229" t="s">
        <v>17</v>
      </c>
      <c r="M22" s="12">
        <v>1</v>
      </c>
      <c r="N22" s="12" t="s">
        <v>1</v>
      </c>
      <c r="O22" s="612"/>
      <c r="P22" s="613"/>
      <c r="Q22" s="613"/>
      <c r="R22" s="613"/>
      <c r="S22" s="71">
        <v>42644</v>
      </c>
      <c r="T22" s="8">
        <v>42748</v>
      </c>
      <c r="U22" s="161">
        <f t="shared" si="1"/>
        <v>15</v>
      </c>
      <c r="V22" s="137">
        <v>1</v>
      </c>
      <c r="W22" s="614"/>
      <c r="X22" s="614"/>
      <c r="Y22" s="614"/>
      <c r="Z22" s="614"/>
      <c r="AA22" s="614"/>
      <c r="AB22" s="614"/>
      <c r="AC22" s="615"/>
      <c r="AD22" s="220"/>
      <c r="AE22" s="214"/>
      <c r="AF22" s="215"/>
      <c r="AG22" s="622"/>
      <c r="AO22" s="36"/>
      <c r="AP22" s="49"/>
      <c r="AQ22" s="50"/>
      <c r="AR22" s="50"/>
      <c r="AS22" s="50"/>
    </row>
    <row r="23" spans="1:45" ht="54.75" customHeight="1" x14ac:dyDescent="0.2">
      <c r="A23" s="644"/>
      <c r="B23" s="645"/>
      <c r="C23" s="644"/>
      <c r="D23" s="642"/>
      <c r="E23" s="644"/>
      <c r="F23" s="644"/>
      <c r="G23" s="644"/>
      <c r="H23" s="644"/>
      <c r="I23" s="166" t="s">
        <v>79</v>
      </c>
      <c r="J23" s="20" t="s">
        <v>105</v>
      </c>
      <c r="K23" s="20" t="s">
        <v>104</v>
      </c>
      <c r="L23" s="229" t="s">
        <v>17</v>
      </c>
      <c r="M23" s="12">
        <v>1</v>
      </c>
      <c r="N23" s="12" t="s">
        <v>1</v>
      </c>
      <c r="O23" s="613"/>
      <c r="P23" s="613"/>
      <c r="Q23" s="613"/>
      <c r="R23" s="613"/>
      <c r="S23" s="71">
        <v>42751</v>
      </c>
      <c r="T23" s="8">
        <v>42794</v>
      </c>
      <c r="U23" s="161">
        <f t="shared" si="1"/>
        <v>6</v>
      </c>
      <c r="V23" s="138">
        <v>1</v>
      </c>
      <c r="W23" s="616"/>
      <c r="X23" s="616"/>
      <c r="Y23" s="616"/>
      <c r="Z23" s="616"/>
      <c r="AA23" s="616"/>
      <c r="AB23" s="616"/>
      <c r="AC23" s="617"/>
      <c r="AD23" s="219"/>
      <c r="AE23" s="208"/>
      <c r="AF23" s="216"/>
      <c r="AG23" s="622"/>
      <c r="AO23" s="36"/>
      <c r="AP23" s="49"/>
      <c r="AQ23" s="50"/>
      <c r="AR23" s="50"/>
      <c r="AS23" s="50"/>
    </row>
    <row r="24" spans="1:45" ht="54.75" customHeight="1" x14ac:dyDescent="0.2">
      <c r="A24" s="644"/>
      <c r="B24" s="645"/>
      <c r="C24" s="644"/>
      <c r="D24" s="642"/>
      <c r="E24" s="644"/>
      <c r="F24" s="644"/>
      <c r="G24" s="644"/>
      <c r="H24" s="644"/>
      <c r="I24" s="166" t="s">
        <v>81</v>
      </c>
      <c r="J24" s="20" t="s">
        <v>106</v>
      </c>
      <c r="K24" s="20" t="s">
        <v>107</v>
      </c>
      <c r="L24" s="229" t="s">
        <v>17</v>
      </c>
      <c r="M24" s="12">
        <v>1</v>
      </c>
      <c r="N24" s="12" t="s">
        <v>1</v>
      </c>
      <c r="O24" s="613"/>
      <c r="P24" s="613"/>
      <c r="Q24" s="613"/>
      <c r="R24" s="613"/>
      <c r="S24" s="18">
        <v>42802</v>
      </c>
      <c r="T24" s="9">
        <v>42916</v>
      </c>
      <c r="U24" s="161">
        <f t="shared" si="1"/>
        <v>16</v>
      </c>
      <c r="V24" s="138">
        <v>1</v>
      </c>
      <c r="W24" s="616"/>
      <c r="X24" s="616"/>
      <c r="Y24" s="616"/>
      <c r="Z24" s="616"/>
      <c r="AA24" s="616"/>
      <c r="AB24" s="616"/>
      <c r="AC24" s="617"/>
      <c r="AD24" s="219"/>
      <c r="AE24" s="208"/>
      <c r="AF24" s="216"/>
      <c r="AG24" s="622"/>
      <c r="AO24" s="36"/>
      <c r="AP24" s="49"/>
      <c r="AQ24" s="50"/>
      <c r="AR24" s="50"/>
      <c r="AS24" s="50"/>
    </row>
    <row r="25" spans="1:45" ht="54.75" customHeight="1" thickBot="1" x14ac:dyDescent="0.25">
      <c r="A25" s="644"/>
      <c r="B25" s="645"/>
      <c r="C25" s="644"/>
      <c r="D25" s="642"/>
      <c r="E25" s="644"/>
      <c r="F25" s="644"/>
      <c r="G25" s="644"/>
      <c r="H25" s="644"/>
      <c r="I25" s="166" t="s">
        <v>82</v>
      </c>
      <c r="J25" s="20" t="s">
        <v>108</v>
      </c>
      <c r="K25" s="20" t="s">
        <v>109</v>
      </c>
      <c r="L25" s="229" t="s">
        <v>32</v>
      </c>
      <c r="M25" s="12">
        <v>2</v>
      </c>
      <c r="N25" s="12" t="s">
        <v>110</v>
      </c>
      <c r="O25" s="613"/>
      <c r="P25" s="613"/>
      <c r="Q25" s="613"/>
      <c r="R25" s="613"/>
      <c r="S25" s="18">
        <v>43023</v>
      </c>
      <c r="T25" s="9">
        <v>43100</v>
      </c>
      <c r="U25" s="161">
        <f t="shared" si="1"/>
        <v>11</v>
      </c>
      <c r="V25" s="138">
        <v>2</v>
      </c>
      <c r="W25" s="616"/>
      <c r="X25" s="616"/>
      <c r="Y25" s="616"/>
      <c r="Z25" s="616"/>
      <c r="AA25" s="616"/>
      <c r="AB25" s="616"/>
      <c r="AC25" s="617"/>
      <c r="AD25" s="219"/>
      <c r="AE25" s="208"/>
      <c r="AF25" s="216"/>
      <c r="AG25" s="623"/>
      <c r="AO25" s="36"/>
      <c r="AP25" s="49"/>
      <c r="AQ25" s="50"/>
      <c r="AR25" s="50"/>
      <c r="AS25" s="50"/>
    </row>
    <row r="26" spans="1:45" ht="54.75" customHeight="1" thickBot="1" x14ac:dyDescent="0.25">
      <c r="A26" s="602" t="s">
        <v>139</v>
      </c>
      <c r="B26" s="602"/>
      <c r="C26" s="602" t="s">
        <v>20</v>
      </c>
      <c r="D26" s="602" t="s">
        <v>21</v>
      </c>
      <c r="E26" s="602" t="s">
        <v>29</v>
      </c>
      <c r="F26" s="602" t="s">
        <v>22</v>
      </c>
      <c r="G26" s="602" t="s">
        <v>137</v>
      </c>
      <c r="H26" s="602" t="s">
        <v>138</v>
      </c>
      <c r="I26" s="537">
        <v>1.4</v>
      </c>
      <c r="J26" s="538" t="s">
        <v>102</v>
      </c>
      <c r="K26" s="221" t="s">
        <v>131</v>
      </c>
      <c r="L26" s="538"/>
      <c r="M26" s="153">
        <f>SUM(M27:M30)</f>
        <v>8</v>
      </c>
      <c r="N26" s="153" t="s">
        <v>125</v>
      </c>
      <c r="O26" s="147">
        <v>12</v>
      </c>
      <c r="P26" s="147"/>
      <c r="Q26" s="153">
        <v>0</v>
      </c>
      <c r="R26" s="359">
        <v>150000000</v>
      </c>
      <c r="S26" s="70"/>
      <c r="T26" s="33"/>
      <c r="U26" s="38"/>
      <c r="V26" s="6">
        <f>SUM(V27:V30)</f>
        <v>8</v>
      </c>
      <c r="W26" s="217">
        <v>150000000</v>
      </c>
      <c r="X26" s="156">
        <v>0</v>
      </c>
      <c r="Y26" s="206" t="s">
        <v>126</v>
      </c>
      <c r="Z26" s="157">
        <v>12</v>
      </c>
      <c r="AA26" s="174">
        <v>42922</v>
      </c>
      <c r="AB26" s="174">
        <v>43100</v>
      </c>
      <c r="AC26" s="176">
        <f>+O26-Z26</f>
        <v>0</v>
      </c>
      <c r="AD26" s="151">
        <f>+V26/M26</f>
        <v>1</v>
      </c>
      <c r="AE26" s="212">
        <f>+Z26/O26</f>
        <v>1</v>
      </c>
      <c r="AF26" s="213">
        <f>+W26/R26</f>
        <v>1</v>
      </c>
      <c r="AG26" s="622" t="s">
        <v>127</v>
      </c>
      <c r="AO26" s="36"/>
      <c r="AP26" s="49"/>
      <c r="AQ26" s="50"/>
      <c r="AR26" s="50"/>
      <c r="AS26" s="50"/>
    </row>
    <row r="27" spans="1:45" ht="54.75" customHeight="1" x14ac:dyDescent="0.2">
      <c r="A27" s="642"/>
      <c r="B27" s="602"/>
      <c r="C27" s="642"/>
      <c r="D27" s="642"/>
      <c r="E27" s="642"/>
      <c r="F27" s="602"/>
      <c r="G27" s="642"/>
      <c r="H27" s="642"/>
      <c r="I27" s="166"/>
      <c r="J27" s="20" t="s">
        <v>103</v>
      </c>
      <c r="K27" s="20" t="s">
        <v>104</v>
      </c>
      <c r="L27" s="229" t="s">
        <v>17</v>
      </c>
      <c r="M27" s="12">
        <v>1</v>
      </c>
      <c r="N27" s="12" t="s">
        <v>1</v>
      </c>
      <c r="O27" s="612"/>
      <c r="P27" s="613"/>
      <c r="Q27" s="613"/>
      <c r="R27" s="613"/>
      <c r="S27" s="71">
        <v>42644</v>
      </c>
      <c r="T27" s="8">
        <v>42748</v>
      </c>
      <c r="U27" s="161">
        <f t="shared" si="1"/>
        <v>15</v>
      </c>
      <c r="V27" s="137">
        <v>1</v>
      </c>
      <c r="W27" s="614"/>
      <c r="X27" s="614"/>
      <c r="Y27" s="614"/>
      <c r="Z27" s="614"/>
      <c r="AA27" s="614"/>
      <c r="AB27" s="614"/>
      <c r="AC27" s="615"/>
      <c r="AD27" s="220"/>
      <c r="AE27" s="214"/>
      <c r="AF27" s="215"/>
      <c r="AG27" s="622"/>
      <c r="AO27" s="36"/>
      <c r="AP27" s="49"/>
      <c r="AQ27" s="50"/>
      <c r="AR27" s="50"/>
      <c r="AS27" s="50"/>
    </row>
    <row r="28" spans="1:45" ht="54.75" customHeight="1" x14ac:dyDescent="0.2">
      <c r="A28" s="642"/>
      <c r="B28" s="602"/>
      <c r="C28" s="642"/>
      <c r="D28" s="642"/>
      <c r="E28" s="642"/>
      <c r="F28" s="602"/>
      <c r="G28" s="642"/>
      <c r="H28" s="642"/>
      <c r="I28" s="166"/>
      <c r="J28" s="20" t="s">
        <v>105</v>
      </c>
      <c r="K28" s="20" t="s">
        <v>104</v>
      </c>
      <c r="L28" s="229" t="s">
        <v>17</v>
      </c>
      <c r="M28" s="12">
        <v>1</v>
      </c>
      <c r="N28" s="12" t="s">
        <v>1</v>
      </c>
      <c r="O28" s="613"/>
      <c r="P28" s="613"/>
      <c r="Q28" s="613"/>
      <c r="R28" s="613"/>
      <c r="S28" s="71">
        <v>42751</v>
      </c>
      <c r="T28" s="8">
        <v>42794</v>
      </c>
      <c r="U28" s="161">
        <f t="shared" si="1"/>
        <v>6</v>
      </c>
      <c r="V28" s="138">
        <v>1</v>
      </c>
      <c r="W28" s="616"/>
      <c r="X28" s="616"/>
      <c r="Y28" s="616"/>
      <c r="Z28" s="616"/>
      <c r="AA28" s="616"/>
      <c r="AB28" s="616"/>
      <c r="AC28" s="617"/>
      <c r="AD28" s="219"/>
      <c r="AE28" s="208"/>
      <c r="AF28" s="216"/>
      <c r="AG28" s="622"/>
      <c r="AO28" s="36"/>
      <c r="AP28" s="49"/>
      <c r="AQ28" s="50"/>
      <c r="AR28" s="50"/>
      <c r="AS28" s="50"/>
    </row>
    <row r="29" spans="1:45" ht="54.75" customHeight="1" x14ac:dyDescent="0.2">
      <c r="A29" s="642"/>
      <c r="B29" s="602"/>
      <c r="C29" s="642"/>
      <c r="D29" s="642"/>
      <c r="E29" s="642"/>
      <c r="F29" s="602"/>
      <c r="G29" s="642"/>
      <c r="H29" s="642"/>
      <c r="I29" s="166"/>
      <c r="J29" s="20" t="s">
        <v>106</v>
      </c>
      <c r="K29" s="20" t="s">
        <v>107</v>
      </c>
      <c r="L29" s="229" t="s">
        <v>17</v>
      </c>
      <c r="M29" s="12">
        <v>1</v>
      </c>
      <c r="N29" s="12" t="s">
        <v>1</v>
      </c>
      <c r="O29" s="613"/>
      <c r="P29" s="613"/>
      <c r="Q29" s="613"/>
      <c r="R29" s="613"/>
      <c r="S29" s="18">
        <v>42802</v>
      </c>
      <c r="T29" s="9">
        <v>42916</v>
      </c>
      <c r="U29" s="161">
        <f t="shared" si="1"/>
        <v>16</v>
      </c>
      <c r="V29" s="138">
        <v>1</v>
      </c>
      <c r="W29" s="616"/>
      <c r="X29" s="616"/>
      <c r="Y29" s="616"/>
      <c r="Z29" s="616"/>
      <c r="AA29" s="616"/>
      <c r="AB29" s="616"/>
      <c r="AC29" s="617"/>
      <c r="AD29" s="219"/>
      <c r="AE29" s="208"/>
      <c r="AF29" s="216"/>
      <c r="AG29" s="622"/>
      <c r="AO29" s="36"/>
      <c r="AP29" s="49"/>
      <c r="AQ29" s="50"/>
      <c r="AR29" s="50"/>
      <c r="AS29" s="50"/>
    </row>
    <row r="30" spans="1:45" ht="54.75" customHeight="1" thickBot="1" x14ac:dyDescent="0.25">
      <c r="A30" s="642"/>
      <c r="B30" s="602"/>
      <c r="C30" s="642"/>
      <c r="D30" s="642"/>
      <c r="E30" s="642"/>
      <c r="F30" s="602"/>
      <c r="G30" s="642"/>
      <c r="H30" s="642"/>
      <c r="I30" s="166"/>
      <c r="J30" s="20" t="s">
        <v>108</v>
      </c>
      <c r="K30" s="20" t="s">
        <v>109</v>
      </c>
      <c r="L30" s="229" t="s">
        <v>32</v>
      </c>
      <c r="M30" s="12">
        <v>5</v>
      </c>
      <c r="N30" s="12" t="s">
        <v>110</v>
      </c>
      <c r="O30" s="613"/>
      <c r="P30" s="613"/>
      <c r="Q30" s="613"/>
      <c r="R30" s="613"/>
      <c r="S30" s="18">
        <v>42948</v>
      </c>
      <c r="T30" s="9">
        <v>43100</v>
      </c>
      <c r="U30" s="161">
        <f t="shared" si="1"/>
        <v>22</v>
      </c>
      <c r="V30" s="138">
        <v>5</v>
      </c>
      <c r="W30" s="616"/>
      <c r="X30" s="616"/>
      <c r="Y30" s="616"/>
      <c r="Z30" s="616"/>
      <c r="AA30" s="616"/>
      <c r="AB30" s="616"/>
      <c r="AC30" s="617"/>
      <c r="AD30" s="219"/>
      <c r="AE30" s="208"/>
      <c r="AF30" s="216"/>
      <c r="AG30" s="622"/>
      <c r="AO30" s="36"/>
      <c r="AP30" s="49"/>
      <c r="AQ30" s="50"/>
      <c r="AR30" s="50"/>
      <c r="AS30" s="50"/>
    </row>
    <row r="31" spans="1:45" ht="54.75" customHeight="1" thickBot="1" x14ac:dyDescent="0.25">
      <c r="A31" s="602" t="s">
        <v>139</v>
      </c>
      <c r="B31" s="602"/>
      <c r="C31" s="602" t="s">
        <v>20</v>
      </c>
      <c r="D31" s="602" t="s">
        <v>21</v>
      </c>
      <c r="E31" s="602" t="s">
        <v>29</v>
      </c>
      <c r="F31" s="602" t="s">
        <v>22</v>
      </c>
      <c r="G31" s="602" t="s">
        <v>137</v>
      </c>
      <c r="H31" s="602" t="s">
        <v>138</v>
      </c>
      <c r="I31" s="537" t="s">
        <v>111</v>
      </c>
      <c r="J31" s="538" t="s">
        <v>128</v>
      </c>
      <c r="K31" s="221" t="s">
        <v>131</v>
      </c>
      <c r="L31" s="538"/>
      <c r="M31" s="153">
        <f>SUM(M32:M35)</f>
        <v>6</v>
      </c>
      <c r="N31" s="147" t="s">
        <v>129</v>
      </c>
      <c r="O31" s="147">
        <v>250</v>
      </c>
      <c r="P31" s="147"/>
      <c r="Q31" s="153">
        <v>0</v>
      </c>
      <c r="R31" s="359">
        <v>600000000</v>
      </c>
      <c r="S31" s="70"/>
      <c r="T31" s="33"/>
      <c r="U31" s="38"/>
      <c r="V31" s="6">
        <f>SUM(V32:V35)</f>
        <v>6</v>
      </c>
      <c r="W31" s="217">
        <v>595000000</v>
      </c>
      <c r="X31" s="156">
        <v>0</v>
      </c>
      <c r="Y31" s="206" t="s">
        <v>130</v>
      </c>
      <c r="Z31" s="157">
        <v>250</v>
      </c>
      <c r="AA31" s="174">
        <v>43023</v>
      </c>
      <c r="AB31" s="174">
        <v>43100</v>
      </c>
      <c r="AC31" s="159"/>
      <c r="AD31" s="151">
        <f>+V31/M31</f>
        <v>1</v>
      </c>
      <c r="AE31" s="212">
        <f>+Z31/O31</f>
        <v>1</v>
      </c>
      <c r="AF31" s="213">
        <f>+W31/R31</f>
        <v>0.9916666666666667</v>
      </c>
      <c r="AG31" s="621" t="s">
        <v>136</v>
      </c>
      <c r="AO31" s="36"/>
      <c r="AP31" s="49"/>
      <c r="AQ31" s="50"/>
      <c r="AR31" s="50"/>
      <c r="AS31" s="50"/>
    </row>
    <row r="32" spans="1:45" ht="54.75" customHeight="1" x14ac:dyDescent="0.2">
      <c r="A32" s="642"/>
      <c r="B32" s="602"/>
      <c r="C32" s="642"/>
      <c r="D32" s="642"/>
      <c r="E32" s="642"/>
      <c r="F32" s="602"/>
      <c r="G32" s="642"/>
      <c r="H32" s="642"/>
      <c r="I32" s="166"/>
      <c r="J32" s="20" t="s">
        <v>103</v>
      </c>
      <c r="K32" s="20" t="s">
        <v>104</v>
      </c>
      <c r="L32" s="229" t="s">
        <v>17</v>
      </c>
      <c r="M32" s="12">
        <v>1</v>
      </c>
      <c r="N32" s="12" t="s">
        <v>1</v>
      </c>
      <c r="O32" s="612"/>
      <c r="P32" s="613"/>
      <c r="Q32" s="613"/>
      <c r="R32" s="613"/>
      <c r="S32" s="71">
        <v>42644</v>
      </c>
      <c r="T32" s="8">
        <v>42748</v>
      </c>
      <c r="U32" s="161">
        <f>ROUND((T32-S32)/7,0)</f>
        <v>15</v>
      </c>
      <c r="V32" s="7">
        <v>1</v>
      </c>
      <c r="W32" s="614"/>
      <c r="X32" s="614"/>
      <c r="Y32" s="614"/>
      <c r="Z32" s="614"/>
      <c r="AA32" s="614"/>
      <c r="AB32" s="614"/>
      <c r="AC32" s="615"/>
      <c r="AD32" s="220"/>
      <c r="AE32" s="214"/>
      <c r="AF32" s="215"/>
      <c r="AG32" s="622"/>
      <c r="AO32" s="36"/>
      <c r="AP32" s="49"/>
      <c r="AQ32" s="50"/>
      <c r="AR32" s="50"/>
      <c r="AS32" s="50"/>
    </row>
    <row r="33" spans="1:45" ht="54.75" customHeight="1" x14ac:dyDescent="0.2">
      <c r="A33" s="642"/>
      <c r="B33" s="602"/>
      <c r="C33" s="642"/>
      <c r="D33" s="642"/>
      <c r="E33" s="642"/>
      <c r="F33" s="602"/>
      <c r="G33" s="642"/>
      <c r="H33" s="642"/>
      <c r="I33" s="166"/>
      <c r="J33" s="20" t="s">
        <v>105</v>
      </c>
      <c r="K33" s="20" t="s">
        <v>104</v>
      </c>
      <c r="L33" s="229" t="s">
        <v>17</v>
      </c>
      <c r="M33" s="12">
        <v>1</v>
      </c>
      <c r="N33" s="12" t="s">
        <v>1</v>
      </c>
      <c r="O33" s="613"/>
      <c r="P33" s="613"/>
      <c r="Q33" s="613"/>
      <c r="R33" s="613"/>
      <c r="S33" s="71">
        <v>42751</v>
      </c>
      <c r="T33" s="8">
        <v>42794</v>
      </c>
      <c r="U33" s="161">
        <f t="shared" ref="U33:U35" si="2">ROUND((T33-S33)/7,0)</f>
        <v>6</v>
      </c>
      <c r="V33" s="12">
        <v>1</v>
      </c>
      <c r="W33" s="616"/>
      <c r="X33" s="616"/>
      <c r="Y33" s="616"/>
      <c r="Z33" s="616"/>
      <c r="AA33" s="616"/>
      <c r="AB33" s="616"/>
      <c r="AC33" s="617"/>
      <c r="AD33" s="219"/>
      <c r="AE33" s="208"/>
      <c r="AF33" s="216"/>
      <c r="AG33" s="622"/>
      <c r="AO33" s="36"/>
      <c r="AP33" s="49"/>
      <c r="AQ33" s="50"/>
      <c r="AR33" s="50"/>
      <c r="AS33" s="50"/>
    </row>
    <row r="34" spans="1:45" ht="54.75" customHeight="1" x14ac:dyDescent="0.2">
      <c r="A34" s="642"/>
      <c r="B34" s="602"/>
      <c r="C34" s="642"/>
      <c r="D34" s="642"/>
      <c r="E34" s="642"/>
      <c r="F34" s="602"/>
      <c r="G34" s="642"/>
      <c r="H34" s="642"/>
      <c r="I34" s="166"/>
      <c r="J34" s="20" t="s">
        <v>106</v>
      </c>
      <c r="K34" s="20" t="s">
        <v>107</v>
      </c>
      <c r="L34" s="229" t="s">
        <v>17</v>
      </c>
      <c r="M34" s="12">
        <v>1</v>
      </c>
      <c r="N34" s="12" t="s">
        <v>1</v>
      </c>
      <c r="O34" s="613"/>
      <c r="P34" s="613"/>
      <c r="Q34" s="613"/>
      <c r="R34" s="613"/>
      <c r="S34" s="18">
        <v>42802</v>
      </c>
      <c r="T34" s="9">
        <v>42916</v>
      </c>
      <c r="U34" s="161">
        <f t="shared" si="2"/>
        <v>16</v>
      </c>
      <c r="V34" s="12">
        <v>1</v>
      </c>
      <c r="W34" s="616"/>
      <c r="X34" s="616"/>
      <c r="Y34" s="616"/>
      <c r="Z34" s="616"/>
      <c r="AA34" s="616"/>
      <c r="AB34" s="616"/>
      <c r="AC34" s="617"/>
      <c r="AD34" s="219"/>
      <c r="AE34" s="208"/>
      <c r="AF34" s="216"/>
      <c r="AG34" s="622"/>
      <c r="AO34" s="36"/>
      <c r="AP34" s="49"/>
      <c r="AQ34" s="50"/>
      <c r="AR34" s="50"/>
      <c r="AS34" s="50"/>
    </row>
    <row r="35" spans="1:45" ht="54.75" customHeight="1" thickBot="1" x14ac:dyDescent="0.25">
      <c r="A35" s="642"/>
      <c r="B35" s="602"/>
      <c r="C35" s="642"/>
      <c r="D35" s="642"/>
      <c r="E35" s="642"/>
      <c r="F35" s="602"/>
      <c r="G35" s="642"/>
      <c r="H35" s="642"/>
      <c r="I35" s="166"/>
      <c r="J35" s="20" t="s">
        <v>108</v>
      </c>
      <c r="K35" s="20" t="s">
        <v>109</v>
      </c>
      <c r="L35" s="229" t="s">
        <v>32</v>
      </c>
      <c r="M35" s="12">
        <v>3</v>
      </c>
      <c r="N35" s="12" t="s">
        <v>110</v>
      </c>
      <c r="O35" s="613"/>
      <c r="P35" s="613"/>
      <c r="Q35" s="613"/>
      <c r="R35" s="613"/>
      <c r="S35" s="18">
        <v>43023</v>
      </c>
      <c r="T35" s="9">
        <v>43100</v>
      </c>
      <c r="U35" s="161">
        <f t="shared" si="2"/>
        <v>11</v>
      </c>
      <c r="V35" s="12">
        <v>3</v>
      </c>
      <c r="W35" s="616"/>
      <c r="X35" s="616"/>
      <c r="Y35" s="616"/>
      <c r="Z35" s="616"/>
      <c r="AA35" s="616"/>
      <c r="AB35" s="616"/>
      <c r="AC35" s="617"/>
      <c r="AD35" s="219"/>
      <c r="AE35" s="208"/>
      <c r="AF35" s="216"/>
      <c r="AG35" s="622"/>
      <c r="AO35" s="36"/>
      <c r="AP35" s="49"/>
      <c r="AQ35" s="50"/>
      <c r="AR35" s="50"/>
      <c r="AS35" s="50"/>
    </row>
    <row r="36" spans="1:45" ht="54.75" customHeight="1" thickBot="1" x14ac:dyDescent="0.25">
      <c r="A36" s="602" t="s">
        <v>135</v>
      </c>
      <c r="B36" s="602"/>
      <c r="C36" s="602" t="s">
        <v>143</v>
      </c>
      <c r="D36" s="602" t="s">
        <v>21</v>
      </c>
      <c r="E36" s="602" t="s">
        <v>29</v>
      </c>
      <c r="F36" s="602" t="s">
        <v>22</v>
      </c>
      <c r="G36" s="602" t="s">
        <v>144</v>
      </c>
      <c r="H36" s="602" t="s">
        <v>879</v>
      </c>
      <c r="I36" s="537" t="s">
        <v>112</v>
      </c>
      <c r="J36" s="221" t="s">
        <v>132</v>
      </c>
      <c r="K36" s="538"/>
      <c r="L36" s="538"/>
      <c r="M36" s="153">
        <f>SUM(M37:M40)</f>
        <v>6</v>
      </c>
      <c r="N36" s="221" t="s">
        <v>133</v>
      </c>
      <c r="O36" s="147">
        <v>77</v>
      </c>
      <c r="P36" s="147"/>
      <c r="Q36" s="153"/>
      <c r="R36" s="359">
        <v>146228469</v>
      </c>
      <c r="S36" s="70"/>
      <c r="T36" s="33"/>
      <c r="U36" s="38">
        <f>ROUND((T36-S36)/7,0)</f>
        <v>0</v>
      </c>
      <c r="V36" s="6">
        <f>SUM(V37:V40)</f>
        <v>6</v>
      </c>
      <c r="W36" s="217">
        <v>114197472</v>
      </c>
      <c r="X36" s="156"/>
      <c r="Y36" s="157"/>
      <c r="Z36" s="157">
        <v>77</v>
      </c>
      <c r="AA36" s="158"/>
      <c r="AB36" s="158"/>
      <c r="AC36" s="159"/>
      <c r="AD36" s="151">
        <f>+V36/M36</f>
        <v>1</v>
      </c>
      <c r="AE36" s="212">
        <f>+Z36/O36</f>
        <v>1</v>
      </c>
      <c r="AF36" s="213">
        <f>+W36/R36</f>
        <v>0.78095238759560559</v>
      </c>
      <c r="AG36" s="621" t="s">
        <v>134</v>
      </c>
      <c r="AP36" s="49" t="s">
        <v>18</v>
      </c>
      <c r="AQ36" s="50">
        <v>4</v>
      </c>
      <c r="AR36" s="50">
        <v>90</v>
      </c>
      <c r="AS36" s="50" t="e">
        <f>IF((($AR$11-$AR$12)/AR36)&lt;AQ36,AQ36-ROUND(($AR$11-$AR$12)/AR36,0),0)</f>
        <v>#REF!</v>
      </c>
    </row>
    <row r="37" spans="1:45" ht="54.75" customHeight="1" x14ac:dyDescent="0.2">
      <c r="A37" s="642"/>
      <c r="B37" s="602"/>
      <c r="C37" s="642"/>
      <c r="D37" s="642"/>
      <c r="E37" s="642"/>
      <c r="F37" s="602"/>
      <c r="G37" s="642"/>
      <c r="H37" s="642"/>
      <c r="I37" s="166" t="s">
        <v>78</v>
      </c>
      <c r="J37" s="20" t="s">
        <v>103</v>
      </c>
      <c r="K37" s="20" t="s">
        <v>104</v>
      </c>
      <c r="L37" s="229" t="s">
        <v>17</v>
      </c>
      <c r="M37" s="12">
        <v>1</v>
      </c>
      <c r="N37" s="12" t="s">
        <v>1</v>
      </c>
      <c r="O37" s="612" t="s">
        <v>84</v>
      </c>
      <c r="P37" s="613"/>
      <c r="Q37" s="613"/>
      <c r="R37" s="613"/>
      <c r="S37" s="71">
        <v>42644</v>
      </c>
      <c r="T37" s="8">
        <v>42748</v>
      </c>
      <c r="U37" s="13">
        <f>ROUND((T37-S37)/7,0)</f>
        <v>15</v>
      </c>
      <c r="V37" s="7">
        <v>1</v>
      </c>
      <c r="W37" s="614" t="s">
        <v>84</v>
      </c>
      <c r="X37" s="614"/>
      <c r="Y37" s="614"/>
      <c r="Z37" s="614"/>
      <c r="AA37" s="614"/>
      <c r="AB37" s="614"/>
      <c r="AC37" s="615"/>
      <c r="AD37" s="150"/>
      <c r="AE37" s="29"/>
      <c r="AF37" s="30"/>
      <c r="AG37" s="622"/>
    </row>
    <row r="38" spans="1:45" ht="54.75" customHeight="1" x14ac:dyDescent="0.2">
      <c r="A38" s="642"/>
      <c r="B38" s="602"/>
      <c r="C38" s="642"/>
      <c r="D38" s="642"/>
      <c r="E38" s="642"/>
      <c r="F38" s="602"/>
      <c r="G38" s="642"/>
      <c r="H38" s="642"/>
      <c r="I38" s="166" t="s">
        <v>79</v>
      </c>
      <c r="J38" s="20" t="s">
        <v>105</v>
      </c>
      <c r="K38" s="20" t="s">
        <v>104</v>
      </c>
      <c r="L38" s="229" t="s">
        <v>17</v>
      </c>
      <c r="M38" s="12">
        <v>1</v>
      </c>
      <c r="N38" s="12" t="s">
        <v>1</v>
      </c>
      <c r="O38" s="613"/>
      <c r="P38" s="613"/>
      <c r="Q38" s="613"/>
      <c r="R38" s="613"/>
      <c r="S38" s="71">
        <v>42751</v>
      </c>
      <c r="T38" s="8">
        <v>42794</v>
      </c>
      <c r="U38" s="14">
        <f>ROUND((T38-S38)/7,0)</f>
        <v>6</v>
      </c>
      <c r="V38" s="12">
        <v>1</v>
      </c>
      <c r="W38" s="616"/>
      <c r="X38" s="616"/>
      <c r="Y38" s="616"/>
      <c r="Z38" s="616"/>
      <c r="AA38" s="616"/>
      <c r="AB38" s="616"/>
      <c r="AC38" s="617"/>
      <c r="AD38" s="148"/>
      <c r="AE38" s="21"/>
      <c r="AF38" s="22"/>
      <c r="AG38" s="622"/>
    </row>
    <row r="39" spans="1:45" ht="54.75" customHeight="1" x14ac:dyDescent="0.2">
      <c r="A39" s="642"/>
      <c r="B39" s="602"/>
      <c r="C39" s="642"/>
      <c r="D39" s="642"/>
      <c r="E39" s="642"/>
      <c r="F39" s="602"/>
      <c r="G39" s="642"/>
      <c r="H39" s="642"/>
      <c r="I39" s="166" t="s">
        <v>80</v>
      </c>
      <c r="J39" s="20" t="s">
        <v>106</v>
      </c>
      <c r="K39" s="20" t="s">
        <v>107</v>
      </c>
      <c r="L39" s="229" t="s">
        <v>17</v>
      </c>
      <c r="M39" s="12">
        <v>1</v>
      </c>
      <c r="N39" s="12" t="s">
        <v>1</v>
      </c>
      <c r="O39" s="613"/>
      <c r="P39" s="613"/>
      <c r="Q39" s="613"/>
      <c r="R39" s="613"/>
      <c r="S39" s="18">
        <v>42802</v>
      </c>
      <c r="T39" s="9">
        <v>42916</v>
      </c>
      <c r="U39" s="14">
        <f t="shared" ref="U39:U40" si="3">ROUND((T39-S39)/7,0)</f>
        <v>16</v>
      </c>
      <c r="V39" s="12">
        <v>1</v>
      </c>
      <c r="W39" s="616"/>
      <c r="X39" s="616"/>
      <c r="Y39" s="616"/>
      <c r="Z39" s="616"/>
      <c r="AA39" s="616"/>
      <c r="AB39" s="616"/>
      <c r="AC39" s="617"/>
      <c r="AD39" s="148"/>
      <c r="AE39" s="21"/>
      <c r="AF39" s="22"/>
      <c r="AG39" s="622"/>
    </row>
    <row r="40" spans="1:45" ht="54.75" customHeight="1" thickBot="1" x14ac:dyDescent="0.25">
      <c r="A40" s="642"/>
      <c r="B40" s="602"/>
      <c r="C40" s="642"/>
      <c r="D40" s="642"/>
      <c r="E40" s="642"/>
      <c r="F40" s="602"/>
      <c r="G40" s="642"/>
      <c r="H40" s="642"/>
      <c r="I40" s="166" t="s">
        <v>81</v>
      </c>
      <c r="J40" s="20" t="s">
        <v>108</v>
      </c>
      <c r="K40" s="20" t="s">
        <v>109</v>
      </c>
      <c r="L40" s="229" t="s">
        <v>32</v>
      </c>
      <c r="M40" s="12">
        <v>3</v>
      </c>
      <c r="N40" s="12" t="s">
        <v>110</v>
      </c>
      <c r="O40" s="613"/>
      <c r="P40" s="613"/>
      <c r="Q40" s="613"/>
      <c r="R40" s="613"/>
      <c r="S40" s="18">
        <v>43023</v>
      </c>
      <c r="T40" s="9">
        <v>43100</v>
      </c>
      <c r="U40" s="14">
        <f t="shared" si="3"/>
        <v>11</v>
      </c>
      <c r="V40" s="12">
        <v>3</v>
      </c>
      <c r="W40" s="616"/>
      <c r="X40" s="616"/>
      <c r="Y40" s="616"/>
      <c r="Z40" s="616"/>
      <c r="AA40" s="616"/>
      <c r="AB40" s="616"/>
      <c r="AC40" s="617"/>
      <c r="AD40" s="148"/>
      <c r="AE40" s="21"/>
      <c r="AF40" s="22"/>
      <c r="AG40" s="622"/>
    </row>
    <row r="41" spans="1:45" ht="54.75" customHeight="1" thickBot="1" x14ac:dyDescent="0.25">
      <c r="A41" s="363"/>
      <c r="B41" s="363"/>
      <c r="C41" s="363"/>
      <c r="D41" s="363"/>
      <c r="E41" s="363"/>
      <c r="F41" s="363"/>
      <c r="G41" s="363"/>
      <c r="H41" s="364"/>
      <c r="I41" s="539">
        <v>2</v>
      </c>
      <c r="J41" s="540" t="s">
        <v>30</v>
      </c>
      <c r="K41" s="540"/>
      <c r="L41" s="540"/>
      <c r="M41" s="541">
        <f>+M42+M48+M56+M64+M67+M70++M76+M86</f>
        <v>54</v>
      </c>
      <c r="N41" s="542">
        <f>+N42+N86</f>
        <v>0</v>
      </c>
      <c r="O41" s="542"/>
      <c r="P41" s="542">
        <f>+P42+P86</f>
        <v>0</v>
      </c>
      <c r="Q41" s="541"/>
      <c r="R41" s="541">
        <f>+R42+R86</f>
        <v>0</v>
      </c>
      <c r="S41" s="72"/>
      <c r="T41" s="47"/>
      <c r="U41" s="45">
        <f t="shared" si="0"/>
        <v>0</v>
      </c>
      <c r="V41" s="141"/>
      <c r="W41" s="196"/>
      <c r="X41" s="196"/>
      <c r="Y41" s="197"/>
      <c r="Z41" s="197"/>
      <c r="AA41" s="198"/>
      <c r="AB41" s="198"/>
      <c r="AC41" s="46">
        <f>+O41-Y41</f>
        <v>0</v>
      </c>
      <c r="AD41" s="149">
        <f>+V41/M41</f>
        <v>0</v>
      </c>
      <c r="AE41" s="99" t="e">
        <f>+Y41/O41</f>
        <v>#DIV/0!</v>
      </c>
      <c r="AF41" s="101">
        <f>IF(R41=0,0,+Z41/R41)</f>
        <v>0</v>
      </c>
      <c r="AG41" s="42"/>
    </row>
    <row r="42" spans="1:45" ht="54.75" customHeight="1" thickBot="1" x14ac:dyDescent="0.25">
      <c r="A42" s="602" t="s">
        <v>135</v>
      </c>
      <c r="B42" s="602"/>
      <c r="C42" s="602" t="s">
        <v>143</v>
      </c>
      <c r="D42" s="602" t="s">
        <v>21</v>
      </c>
      <c r="E42" s="602" t="s">
        <v>29</v>
      </c>
      <c r="F42" s="602" t="s">
        <v>22</v>
      </c>
      <c r="G42" s="602"/>
      <c r="H42" s="602" t="s">
        <v>878</v>
      </c>
      <c r="I42" s="537">
        <v>2.1</v>
      </c>
      <c r="J42" s="538" t="s">
        <v>145</v>
      </c>
      <c r="K42" s="538" t="s">
        <v>61</v>
      </c>
      <c r="L42" s="538" t="s">
        <v>17</v>
      </c>
      <c r="M42" s="153">
        <f>SUM(M43:M47)</f>
        <v>5</v>
      </c>
      <c r="N42" s="147"/>
      <c r="O42" s="147"/>
      <c r="P42" s="147"/>
      <c r="Q42" s="153"/>
      <c r="R42" s="543"/>
      <c r="S42" s="73"/>
      <c r="T42" s="16"/>
      <c r="U42" s="17">
        <f t="shared" si="0"/>
        <v>0</v>
      </c>
      <c r="V42" s="142">
        <f>SUM(V43:V47)</f>
        <v>4</v>
      </c>
      <c r="W42" s="192" t="s">
        <v>84</v>
      </c>
      <c r="X42" s="193"/>
      <c r="Y42" s="193"/>
      <c r="Z42" s="193">
        <v>750</v>
      </c>
      <c r="AA42" s="193"/>
      <c r="AB42" s="193"/>
      <c r="AC42" s="55">
        <f>+O42-Y42</f>
        <v>0</v>
      </c>
      <c r="AD42" s="56">
        <f>+V42/M42</f>
        <v>0.8</v>
      </c>
      <c r="AE42" s="28"/>
      <c r="AF42" s="100">
        <f>IF(R42=0,0,+Z42/R42)</f>
        <v>0</v>
      </c>
      <c r="AG42" s="60"/>
    </row>
    <row r="43" spans="1:45" ht="54.75" customHeight="1" x14ac:dyDescent="0.2">
      <c r="A43" s="602"/>
      <c r="B43" s="602"/>
      <c r="C43" s="602"/>
      <c r="D43" s="602"/>
      <c r="E43" s="602"/>
      <c r="F43" s="602"/>
      <c r="G43" s="602"/>
      <c r="H43" s="602"/>
      <c r="I43" s="166" t="s">
        <v>8</v>
      </c>
      <c r="J43" s="20" t="s">
        <v>146</v>
      </c>
      <c r="K43" s="20" t="s">
        <v>147</v>
      </c>
      <c r="L43" s="20" t="s">
        <v>17</v>
      </c>
      <c r="M43" s="12">
        <v>1</v>
      </c>
      <c r="N43" s="12" t="s">
        <v>0</v>
      </c>
      <c r="O43" s="612" t="s">
        <v>84</v>
      </c>
      <c r="P43" s="612"/>
      <c r="Q43" s="612"/>
      <c r="R43" s="612"/>
      <c r="S43" s="18">
        <v>42750</v>
      </c>
      <c r="T43" s="18">
        <v>42781</v>
      </c>
      <c r="U43" s="14">
        <f t="shared" si="0"/>
        <v>4</v>
      </c>
      <c r="V43" s="143">
        <v>1</v>
      </c>
      <c r="W43" s="188"/>
      <c r="X43" s="188"/>
      <c r="Y43" s="188"/>
      <c r="Z43" s="188"/>
      <c r="AA43" s="188"/>
      <c r="AB43" s="189"/>
      <c r="AC43" s="61"/>
      <c r="AD43" s="199"/>
      <c r="AE43" s="64"/>
      <c r="AF43" s="48"/>
      <c r="AG43" s="651"/>
    </row>
    <row r="44" spans="1:45" ht="54.75" customHeight="1" x14ac:dyDescent="0.2">
      <c r="A44" s="602"/>
      <c r="B44" s="602"/>
      <c r="C44" s="602"/>
      <c r="D44" s="602"/>
      <c r="E44" s="602"/>
      <c r="F44" s="602"/>
      <c r="G44" s="602"/>
      <c r="H44" s="602"/>
      <c r="I44" s="166" t="s">
        <v>9</v>
      </c>
      <c r="J44" s="20" t="s">
        <v>148</v>
      </c>
      <c r="K44" s="20" t="s">
        <v>147</v>
      </c>
      <c r="L44" s="20" t="s">
        <v>17</v>
      </c>
      <c r="M44" s="12">
        <v>1</v>
      </c>
      <c r="N44" s="12" t="s">
        <v>5</v>
      </c>
      <c r="O44" s="612"/>
      <c r="P44" s="612"/>
      <c r="Q44" s="612"/>
      <c r="R44" s="612"/>
      <c r="S44" s="71">
        <v>42771</v>
      </c>
      <c r="T44" s="8">
        <v>42804</v>
      </c>
      <c r="U44" s="14">
        <f t="shared" si="0"/>
        <v>5</v>
      </c>
      <c r="V44" s="143">
        <v>1</v>
      </c>
      <c r="W44" s="188"/>
      <c r="X44" s="188"/>
      <c r="Y44" s="188"/>
      <c r="Z44" s="188"/>
      <c r="AA44" s="188"/>
      <c r="AB44" s="189"/>
      <c r="AC44" s="40"/>
      <c r="AD44" s="199"/>
      <c r="AE44" s="39"/>
      <c r="AF44" s="22"/>
      <c r="AG44" s="652"/>
    </row>
    <row r="45" spans="1:45" ht="54.75" customHeight="1" x14ac:dyDescent="0.2">
      <c r="A45" s="602"/>
      <c r="B45" s="602"/>
      <c r="C45" s="602"/>
      <c r="D45" s="602"/>
      <c r="E45" s="602"/>
      <c r="F45" s="602"/>
      <c r="G45" s="602"/>
      <c r="H45" s="602"/>
      <c r="I45" s="166" t="s">
        <v>10</v>
      </c>
      <c r="J45" s="20" t="s">
        <v>149</v>
      </c>
      <c r="K45" s="20" t="s">
        <v>147</v>
      </c>
      <c r="L45" s="20" t="s">
        <v>17</v>
      </c>
      <c r="M45" s="12">
        <v>1</v>
      </c>
      <c r="N45" s="12" t="s">
        <v>0</v>
      </c>
      <c r="O45" s="612"/>
      <c r="P45" s="612"/>
      <c r="Q45" s="612"/>
      <c r="R45" s="612"/>
      <c r="S45" s="18">
        <v>42809</v>
      </c>
      <c r="T45" s="18">
        <v>42824</v>
      </c>
      <c r="U45" s="14">
        <f t="shared" si="0"/>
        <v>2</v>
      </c>
      <c r="V45" s="144">
        <v>1</v>
      </c>
      <c r="W45" s="188"/>
      <c r="X45" s="188"/>
      <c r="Y45" s="188"/>
      <c r="Z45" s="188"/>
      <c r="AA45" s="188"/>
      <c r="AB45" s="189"/>
      <c r="AC45" s="40"/>
      <c r="AD45" s="199"/>
      <c r="AE45" s="39"/>
      <c r="AF45" s="22"/>
      <c r="AG45" s="652"/>
    </row>
    <row r="46" spans="1:45" ht="54.75" customHeight="1" x14ac:dyDescent="0.2">
      <c r="A46" s="602"/>
      <c r="B46" s="602"/>
      <c r="C46" s="602"/>
      <c r="D46" s="602"/>
      <c r="E46" s="602"/>
      <c r="F46" s="602"/>
      <c r="G46" s="602"/>
      <c r="H46" s="602"/>
      <c r="I46" s="166" t="s">
        <v>11</v>
      </c>
      <c r="J46" s="20" t="s">
        <v>150</v>
      </c>
      <c r="K46" s="20" t="s">
        <v>147</v>
      </c>
      <c r="L46" s="20" t="s">
        <v>17</v>
      </c>
      <c r="M46" s="12">
        <v>1</v>
      </c>
      <c r="N46" s="12" t="s">
        <v>152</v>
      </c>
      <c r="O46" s="612"/>
      <c r="P46" s="612"/>
      <c r="Q46" s="612"/>
      <c r="R46" s="612"/>
      <c r="S46" s="18">
        <v>42826</v>
      </c>
      <c r="T46" s="18">
        <v>42840</v>
      </c>
      <c r="U46" s="14">
        <f t="shared" si="0"/>
        <v>2</v>
      </c>
      <c r="V46" s="144">
        <v>1</v>
      </c>
      <c r="W46" s="188"/>
      <c r="X46" s="188"/>
      <c r="Y46" s="188"/>
      <c r="Z46" s="188"/>
      <c r="AA46" s="188"/>
      <c r="AB46" s="189"/>
      <c r="AC46" s="40"/>
      <c r="AD46" s="199"/>
      <c r="AE46" s="39"/>
      <c r="AF46" s="22"/>
      <c r="AG46" s="652"/>
    </row>
    <row r="47" spans="1:45" ht="54.75" customHeight="1" thickBot="1" x14ac:dyDescent="0.25">
      <c r="A47" s="602"/>
      <c r="B47" s="602"/>
      <c r="C47" s="602"/>
      <c r="D47" s="602"/>
      <c r="E47" s="602"/>
      <c r="F47" s="602"/>
      <c r="G47" s="602"/>
      <c r="H47" s="602"/>
      <c r="I47" s="166" t="s">
        <v>39</v>
      </c>
      <c r="J47" s="20" t="s">
        <v>151</v>
      </c>
      <c r="K47" s="20" t="s">
        <v>147</v>
      </c>
      <c r="L47" s="20" t="s">
        <v>17</v>
      </c>
      <c r="M47" s="12">
        <v>1</v>
      </c>
      <c r="N47" s="12" t="s">
        <v>153</v>
      </c>
      <c r="O47" s="612"/>
      <c r="P47" s="612"/>
      <c r="Q47" s="612"/>
      <c r="R47" s="612"/>
      <c r="S47" s="74">
        <v>43054</v>
      </c>
      <c r="T47" s="11">
        <v>43105</v>
      </c>
      <c r="U47" s="15">
        <f t="shared" si="0"/>
        <v>7</v>
      </c>
      <c r="V47" s="145"/>
      <c r="W47" s="194"/>
      <c r="X47" s="194"/>
      <c r="Y47" s="194"/>
      <c r="Z47" s="194"/>
      <c r="AA47" s="194"/>
      <c r="AB47" s="195"/>
      <c r="AC47" s="37"/>
      <c r="AD47" s="199"/>
      <c r="AE47" s="66"/>
      <c r="AF47" s="27"/>
      <c r="AG47" s="653"/>
    </row>
    <row r="48" spans="1:45" ht="54.75" customHeight="1" thickBot="1" x14ac:dyDescent="0.25">
      <c r="A48" s="602" t="s">
        <v>135</v>
      </c>
      <c r="B48" s="602"/>
      <c r="C48" s="602" t="s">
        <v>143</v>
      </c>
      <c r="D48" s="602" t="s">
        <v>21</v>
      </c>
      <c r="E48" s="602" t="s">
        <v>29</v>
      </c>
      <c r="F48" s="602" t="s">
        <v>22</v>
      </c>
      <c r="G48" s="602"/>
      <c r="H48" s="602" t="s">
        <v>878</v>
      </c>
      <c r="I48" s="537" t="s">
        <v>154</v>
      </c>
      <c r="J48" s="538" t="s">
        <v>155</v>
      </c>
      <c r="K48" s="538" t="s">
        <v>156</v>
      </c>
      <c r="L48" s="538"/>
      <c r="M48" s="153">
        <f>SUM(M49:M55)</f>
        <v>8</v>
      </c>
      <c r="N48" s="147"/>
      <c r="O48" s="147"/>
      <c r="P48" s="147"/>
      <c r="Q48" s="153"/>
      <c r="R48" s="543"/>
      <c r="S48" s="73"/>
      <c r="T48" s="16"/>
      <c r="U48" s="17"/>
      <c r="V48" s="140">
        <f>SUM(V49:V55)</f>
        <v>7</v>
      </c>
      <c r="W48" s="192"/>
      <c r="X48" s="193"/>
      <c r="Y48" s="193"/>
      <c r="Z48" s="193"/>
      <c r="AA48" s="193"/>
      <c r="AB48" s="193"/>
      <c r="AC48" s="55"/>
      <c r="AD48" s="56">
        <f>+V48/M48</f>
        <v>0.875</v>
      </c>
      <c r="AE48" s="28"/>
      <c r="AF48" s="59"/>
      <c r="AG48" s="60"/>
    </row>
    <row r="49" spans="1:33" ht="54.75" customHeight="1" thickBot="1" x14ac:dyDescent="0.25">
      <c r="A49" s="602"/>
      <c r="B49" s="602"/>
      <c r="C49" s="602"/>
      <c r="D49" s="602"/>
      <c r="E49" s="602"/>
      <c r="F49" s="602"/>
      <c r="G49" s="602"/>
      <c r="H49" s="602"/>
      <c r="I49" s="224" t="s">
        <v>157</v>
      </c>
      <c r="J49" s="93" t="s">
        <v>158</v>
      </c>
      <c r="K49" s="20" t="s">
        <v>159</v>
      </c>
      <c r="L49" s="20" t="s">
        <v>17</v>
      </c>
      <c r="M49" s="12">
        <v>1</v>
      </c>
      <c r="N49" s="12" t="s">
        <v>5</v>
      </c>
      <c r="O49" s="650"/>
      <c r="P49" s="650"/>
      <c r="Q49" s="650"/>
      <c r="R49" s="650"/>
      <c r="S49" s="71">
        <v>42901</v>
      </c>
      <c r="T49" s="8">
        <v>43174</v>
      </c>
      <c r="U49" s="15">
        <f t="shared" si="0"/>
        <v>39</v>
      </c>
      <c r="V49" s="138">
        <v>1</v>
      </c>
      <c r="W49" s="188"/>
      <c r="X49" s="188"/>
      <c r="Y49" s="188"/>
      <c r="Z49" s="188"/>
      <c r="AA49" s="188"/>
      <c r="AB49" s="189"/>
      <c r="AC49" s="62"/>
      <c r="AD49" s="63"/>
      <c r="AE49" s="64"/>
      <c r="AF49" s="103"/>
      <c r="AG49" s="648"/>
    </row>
    <row r="50" spans="1:33" ht="54.75" customHeight="1" thickBot="1" x14ac:dyDescent="0.25">
      <c r="A50" s="602"/>
      <c r="B50" s="602"/>
      <c r="C50" s="602"/>
      <c r="D50" s="602"/>
      <c r="E50" s="602"/>
      <c r="F50" s="602"/>
      <c r="G50" s="602"/>
      <c r="H50" s="602"/>
      <c r="I50" s="224" t="s">
        <v>160</v>
      </c>
      <c r="J50" s="93" t="s">
        <v>161</v>
      </c>
      <c r="K50" s="20" t="s">
        <v>159</v>
      </c>
      <c r="L50" s="20" t="s">
        <v>17</v>
      </c>
      <c r="M50" s="12">
        <v>1</v>
      </c>
      <c r="N50" s="12" t="s">
        <v>246</v>
      </c>
      <c r="O50" s="650"/>
      <c r="P50" s="650"/>
      <c r="Q50" s="650"/>
      <c r="R50" s="650"/>
      <c r="S50" s="71">
        <v>42901</v>
      </c>
      <c r="T50" s="8">
        <v>43174</v>
      </c>
      <c r="U50" s="15">
        <f t="shared" si="0"/>
        <v>39</v>
      </c>
      <c r="V50" s="138">
        <v>1</v>
      </c>
      <c r="W50" s="188"/>
      <c r="X50" s="188"/>
      <c r="Y50" s="188"/>
      <c r="Z50" s="188"/>
      <c r="AA50" s="188"/>
      <c r="AB50" s="189"/>
      <c r="AC50" s="54"/>
      <c r="AD50" s="92"/>
      <c r="AE50" s="39"/>
      <c r="AF50" s="30"/>
      <c r="AG50" s="649"/>
    </row>
    <row r="51" spans="1:33" ht="54.75" customHeight="1" thickBot="1" x14ac:dyDescent="0.25">
      <c r="A51" s="602"/>
      <c r="B51" s="602"/>
      <c r="C51" s="602"/>
      <c r="D51" s="602"/>
      <c r="E51" s="602"/>
      <c r="F51" s="602"/>
      <c r="G51" s="602"/>
      <c r="H51" s="602"/>
      <c r="I51" s="224" t="s">
        <v>162</v>
      </c>
      <c r="J51" s="93" t="s">
        <v>163</v>
      </c>
      <c r="K51" s="20" t="s">
        <v>159</v>
      </c>
      <c r="L51" s="20" t="s">
        <v>17</v>
      </c>
      <c r="M51" s="12">
        <v>1</v>
      </c>
      <c r="N51" s="12" t="s">
        <v>247</v>
      </c>
      <c r="O51" s="650"/>
      <c r="P51" s="650"/>
      <c r="Q51" s="650"/>
      <c r="R51" s="650"/>
      <c r="S51" s="71">
        <v>42901</v>
      </c>
      <c r="T51" s="8">
        <v>43174</v>
      </c>
      <c r="U51" s="15">
        <f t="shared" si="0"/>
        <v>39</v>
      </c>
      <c r="V51" s="138">
        <v>1</v>
      </c>
      <c r="W51" s="188"/>
      <c r="X51" s="188"/>
      <c r="Y51" s="188"/>
      <c r="Z51" s="188"/>
      <c r="AA51" s="188"/>
      <c r="AB51" s="189"/>
      <c r="AC51" s="54"/>
      <c r="AD51" s="57"/>
      <c r="AE51" s="39"/>
      <c r="AF51" s="22"/>
      <c r="AG51" s="649"/>
    </row>
    <row r="52" spans="1:33" ht="54.75" customHeight="1" thickBot="1" x14ac:dyDescent="0.25">
      <c r="A52" s="602"/>
      <c r="B52" s="602"/>
      <c r="C52" s="602"/>
      <c r="D52" s="602"/>
      <c r="E52" s="602"/>
      <c r="F52" s="602"/>
      <c r="G52" s="602"/>
      <c r="H52" s="602"/>
      <c r="I52" s="224" t="s">
        <v>164</v>
      </c>
      <c r="J52" s="93" t="s">
        <v>165</v>
      </c>
      <c r="K52" s="20" t="s">
        <v>159</v>
      </c>
      <c r="L52" s="20" t="s">
        <v>33</v>
      </c>
      <c r="M52" s="12">
        <v>2</v>
      </c>
      <c r="N52" s="12" t="s">
        <v>5</v>
      </c>
      <c r="O52" s="650"/>
      <c r="P52" s="650"/>
      <c r="Q52" s="650"/>
      <c r="R52" s="650"/>
      <c r="S52" s="71">
        <v>42901</v>
      </c>
      <c r="T52" s="8">
        <v>43174</v>
      </c>
      <c r="U52" s="15">
        <f t="shared" si="0"/>
        <v>39</v>
      </c>
      <c r="V52" s="138">
        <v>1</v>
      </c>
      <c r="W52" s="188"/>
      <c r="X52" s="188"/>
      <c r="Y52" s="188"/>
      <c r="Z52" s="188"/>
      <c r="AA52" s="188"/>
      <c r="AB52" s="189"/>
      <c r="AC52" s="54"/>
      <c r="AD52" s="57"/>
      <c r="AE52" s="39"/>
      <c r="AF52" s="22"/>
      <c r="AG52" s="649"/>
    </row>
    <row r="53" spans="1:33" ht="54.75" customHeight="1" thickBot="1" x14ac:dyDescent="0.25">
      <c r="A53" s="602"/>
      <c r="B53" s="602"/>
      <c r="C53" s="602"/>
      <c r="D53" s="602"/>
      <c r="E53" s="602"/>
      <c r="F53" s="602"/>
      <c r="G53" s="602"/>
      <c r="H53" s="602"/>
      <c r="I53" s="224" t="s">
        <v>166</v>
      </c>
      <c r="J53" s="93" t="s">
        <v>167</v>
      </c>
      <c r="K53" s="20" t="s">
        <v>159</v>
      </c>
      <c r="L53" s="20" t="s">
        <v>17</v>
      </c>
      <c r="M53" s="12">
        <v>1</v>
      </c>
      <c r="N53" s="12" t="s">
        <v>5</v>
      </c>
      <c r="O53" s="650"/>
      <c r="P53" s="650"/>
      <c r="Q53" s="650"/>
      <c r="R53" s="650"/>
      <c r="S53" s="71">
        <v>42962</v>
      </c>
      <c r="T53" s="8">
        <v>43250</v>
      </c>
      <c r="U53" s="15">
        <f t="shared" si="0"/>
        <v>41</v>
      </c>
      <c r="V53" s="138">
        <v>1</v>
      </c>
      <c r="W53" s="188"/>
      <c r="X53" s="188"/>
      <c r="Y53" s="188"/>
      <c r="Z53" s="188"/>
      <c r="AA53" s="188"/>
      <c r="AB53" s="189"/>
      <c r="AC53" s="54"/>
      <c r="AD53" s="57"/>
      <c r="AE53" s="39"/>
      <c r="AF53" s="22"/>
      <c r="AG53" s="649"/>
    </row>
    <row r="54" spans="1:33" ht="54.75" customHeight="1" thickBot="1" x14ac:dyDescent="0.25">
      <c r="A54" s="602"/>
      <c r="B54" s="602"/>
      <c r="C54" s="602"/>
      <c r="D54" s="602"/>
      <c r="E54" s="602"/>
      <c r="F54" s="602"/>
      <c r="G54" s="602"/>
      <c r="H54" s="602"/>
      <c r="I54" s="224" t="s">
        <v>168</v>
      </c>
      <c r="J54" s="93" t="s">
        <v>169</v>
      </c>
      <c r="K54" s="20" t="s">
        <v>159</v>
      </c>
      <c r="L54" s="20" t="s">
        <v>17</v>
      </c>
      <c r="M54" s="12">
        <v>1</v>
      </c>
      <c r="N54" s="12" t="s">
        <v>5</v>
      </c>
      <c r="O54" s="650"/>
      <c r="P54" s="650"/>
      <c r="Q54" s="650"/>
      <c r="R54" s="650"/>
      <c r="S54" s="71">
        <v>42931</v>
      </c>
      <c r="T54" s="8">
        <v>43250</v>
      </c>
      <c r="U54" s="15">
        <f t="shared" si="0"/>
        <v>46</v>
      </c>
      <c r="V54" s="138">
        <v>1</v>
      </c>
      <c r="W54" s="188"/>
      <c r="X54" s="188"/>
      <c r="Y54" s="188"/>
      <c r="Z54" s="188"/>
      <c r="AA54" s="188"/>
      <c r="AB54" s="189"/>
      <c r="AC54" s="54"/>
      <c r="AD54" s="82"/>
      <c r="AE54" s="97"/>
      <c r="AF54" s="31"/>
      <c r="AG54" s="649"/>
    </row>
    <row r="55" spans="1:33" ht="54.75" customHeight="1" thickBot="1" x14ac:dyDescent="0.25">
      <c r="A55" s="602"/>
      <c r="B55" s="602"/>
      <c r="C55" s="654"/>
      <c r="D55" s="654"/>
      <c r="E55" s="654"/>
      <c r="F55" s="602"/>
      <c r="G55" s="654"/>
      <c r="H55" s="654"/>
      <c r="I55" s="224" t="s">
        <v>170</v>
      </c>
      <c r="J55" s="93" t="s">
        <v>171</v>
      </c>
      <c r="K55" s="20" t="s">
        <v>159</v>
      </c>
      <c r="L55" s="20" t="s">
        <v>17</v>
      </c>
      <c r="M55" s="12">
        <v>1</v>
      </c>
      <c r="N55" s="12" t="s">
        <v>5</v>
      </c>
      <c r="O55" s="650"/>
      <c r="P55" s="650"/>
      <c r="Q55" s="650"/>
      <c r="R55" s="650"/>
      <c r="S55" s="71">
        <v>43133</v>
      </c>
      <c r="T55" s="8">
        <v>43189</v>
      </c>
      <c r="U55" s="15">
        <f t="shared" si="0"/>
        <v>8</v>
      </c>
      <c r="V55" s="138">
        <v>1</v>
      </c>
      <c r="W55" s="188"/>
      <c r="X55" s="188"/>
      <c r="Y55" s="188"/>
      <c r="Z55" s="188"/>
      <c r="AA55" s="188"/>
      <c r="AB55" s="189"/>
      <c r="AC55" s="54"/>
      <c r="AD55" s="57"/>
      <c r="AE55" s="98"/>
      <c r="AF55" s="22"/>
      <c r="AG55" s="649"/>
    </row>
    <row r="56" spans="1:33" ht="54.75" customHeight="1" thickBot="1" x14ac:dyDescent="0.25">
      <c r="A56" s="602" t="s">
        <v>135</v>
      </c>
      <c r="B56" s="602"/>
      <c r="C56" s="602" t="s">
        <v>143</v>
      </c>
      <c r="D56" s="602" t="s">
        <v>21</v>
      </c>
      <c r="E56" s="602" t="s">
        <v>29</v>
      </c>
      <c r="F56" s="602" t="s">
        <v>22</v>
      </c>
      <c r="G56" s="602"/>
      <c r="H56" s="602" t="s">
        <v>878</v>
      </c>
      <c r="I56" s="537" t="s">
        <v>172</v>
      </c>
      <c r="J56" s="538" t="s">
        <v>173</v>
      </c>
      <c r="K56" s="538" t="s">
        <v>61</v>
      </c>
      <c r="L56" s="538"/>
      <c r="M56" s="153">
        <f>SUM(M57:M63)</f>
        <v>8</v>
      </c>
      <c r="N56" s="147"/>
      <c r="O56" s="147"/>
      <c r="P56" s="147"/>
      <c r="Q56" s="153"/>
      <c r="R56" s="543"/>
      <c r="S56" s="73"/>
      <c r="T56" s="16"/>
      <c r="U56" s="17"/>
      <c r="V56" s="140">
        <f>SUM(V57:V63)</f>
        <v>7</v>
      </c>
      <c r="W56" s="192"/>
      <c r="X56" s="193"/>
      <c r="Y56" s="193"/>
      <c r="Z56" s="193"/>
      <c r="AA56" s="193"/>
      <c r="AB56" s="193"/>
      <c r="AC56" s="55"/>
      <c r="AD56" s="56">
        <f>+V56/M56</f>
        <v>0.875</v>
      </c>
      <c r="AE56" s="28"/>
      <c r="AF56" s="59"/>
      <c r="AG56" s="60"/>
    </row>
    <row r="57" spans="1:33" ht="54.75" customHeight="1" thickBot="1" x14ac:dyDescent="0.25">
      <c r="A57" s="602"/>
      <c r="B57" s="602"/>
      <c r="C57" s="602"/>
      <c r="D57" s="602"/>
      <c r="E57" s="602"/>
      <c r="F57" s="602"/>
      <c r="G57" s="602"/>
      <c r="H57" s="602"/>
      <c r="I57" s="224" t="s">
        <v>174</v>
      </c>
      <c r="J57" s="93" t="s">
        <v>175</v>
      </c>
      <c r="K57" s="20" t="s">
        <v>176</v>
      </c>
      <c r="L57" s="20" t="s">
        <v>17</v>
      </c>
      <c r="M57" s="12">
        <v>1</v>
      </c>
      <c r="N57" s="12" t="s">
        <v>246</v>
      </c>
      <c r="O57" s="650"/>
      <c r="P57" s="650"/>
      <c r="Q57" s="650"/>
      <c r="R57" s="650"/>
      <c r="S57" s="71">
        <v>42901</v>
      </c>
      <c r="T57" s="8">
        <v>43174</v>
      </c>
      <c r="U57" s="15">
        <f t="shared" si="0"/>
        <v>39</v>
      </c>
      <c r="V57" s="138">
        <v>1</v>
      </c>
      <c r="W57" s="188"/>
      <c r="X57" s="188"/>
      <c r="Y57" s="188"/>
      <c r="Z57" s="188"/>
      <c r="AA57" s="188"/>
      <c r="AB57" s="189"/>
      <c r="AC57" s="62"/>
      <c r="AD57" s="63"/>
      <c r="AE57" s="64"/>
      <c r="AF57" s="103"/>
      <c r="AG57" s="648"/>
    </row>
    <row r="58" spans="1:33" ht="54.75" customHeight="1" thickBot="1" x14ac:dyDescent="0.25">
      <c r="A58" s="602"/>
      <c r="B58" s="602"/>
      <c r="C58" s="602"/>
      <c r="D58" s="602"/>
      <c r="E58" s="602"/>
      <c r="F58" s="602"/>
      <c r="G58" s="602"/>
      <c r="H58" s="602"/>
      <c r="I58" s="224" t="s">
        <v>177</v>
      </c>
      <c r="J58" s="93" t="s">
        <v>178</v>
      </c>
      <c r="K58" s="20" t="s">
        <v>176</v>
      </c>
      <c r="L58" s="20" t="s">
        <v>17</v>
      </c>
      <c r="M58" s="12">
        <v>1</v>
      </c>
      <c r="N58" s="12" t="s">
        <v>248</v>
      </c>
      <c r="O58" s="650"/>
      <c r="P58" s="650"/>
      <c r="Q58" s="650"/>
      <c r="R58" s="650"/>
      <c r="S58" s="71">
        <v>42901</v>
      </c>
      <c r="T58" s="8">
        <v>43174</v>
      </c>
      <c r="U58" s="15">
        <f t="shared" si="0"/>
        <v>39</v>
      </c>
      <c r="V58" s="138">
        <v>1</v>
      </c>
      <c r="W58" s="188"/>
      <c r="X58" s="188"/>
      <c r="Y58" s="188"/>
      <c r="Z58" s="188"/>
      <c r="AA58" s="188"/>
      <c r="AB58" s="189"/>
      <c r="AC58" s="54"/>
      <c r="AD58" s="92"/>
      <c r="AE58" s="39"/>
      <c r="AF58" s="30"/>
      <c r="AG58" s="649"/>
    </row>
    <row r="59" spans="1:33" ht="54.75" customHeight="1" thickBot="1" x14ac:dyDescent="0.25">
      <c r="A59" s="602"/>
      <c r="B59" s="602"/>
      <c r="C59" s="602"/>
      <c r="D59" s="602"/>
      <c r="E59" s="602"/>
      <c r="F59" s="602"/>
      <c r="G59" s="602"/>
      <c r="H59" s="602"/>
      <c r="I59" s="224" t="s">
        <v>179</v>
      </c>
      <c r="J59" s="93" t="s">
        <v>180</v>
      </c>
      <c r="K59" s="20" t="s">
        <v>176</v>
      </c>
      <c r="L59" s="20" t="s">
        <v>18</v>
      </c>
      <c r="M59" s="12">
        <v>2</v>
      </c>
      <c r="N59" s="12" t="s">
        <v>5</v>
      </c>
      <c r="O59" s="650"/>
      <c r="P59" s="650"/>
      <c r="Q59" s="650"/>
      <c r="R59" s="650"/>
      <c r="S59" s="71">
        <v>42901</v>
      </c>
      <c r="T59" s="8">
        <v>43174</v>
      </c>
      <c r="U59" s="15">
        <f t="shared" si="0"/>
        <v>39</v>
      </c>
      <c r="V59" s="138">
        <v>1</v>
      </c>
      <c r="W59" s="188"/>
      <c r="X59" s="188"/>
      <c r="Y59" s="188"/>
      <c r="Z59" s="188"/>
      <c r="AA59" s="188"/>
      <c r="AB59" s="189"/>
      <c r="AC59" s="54"/>
      <c r="AD59" s="57"/>
      <c r="AE59" s="39"/>
      <c r="AF59" s="22"/>
      <c r="AG59" s="649"/>
    </row>
    <row r="60" spans="1:33" ht="54.75" customHeight="1" thickBot="1" x14ac:dyDescent="0.25">
      <c r="A60" s="602"/>
      <c r="B60" s="602"/>
      <c r="C60" s="602"/>
      <c r="D60" s="602"/>
      <c r="E60" s="602"/>
      <c r="F60" s="602"/>
      <c r="G60" s="602"/>
      <c r="H60" s="602"/>
      <c r="I60" s="224" t="s">
        <v>181</v>
      </c>
      <c r="J60" s="93" t="s">
        <v>182</v>
      </c>
      <c r="K60" s="20" t="s">
        <v>176</v>
      </c>
      <c r="L60" s="20" t="s">
        <v>33</v>
      </c>
      <c r="M60" s="12">
        <v>1</v>
      </c>
      <c r="N60" s="12" t="s">
        <v>5</v>
      </c>
      <c r="O60" s="650"/>
      <c r="P60" s="650"/>
      <c r="Q60" s="650"/>
      <c r="R60" s="650"/>
      <c r="S60" s="71">
        <v>42901</v>
      </c>
      <c r="T60" s="8">
        <v>43174</v>
      </c>
      <c r="U60" s="15">
        <f t="shared" si="0"/>
        <v>39</v>
      </c>
      <c r="V60" s="138">
        <v>1</v>
      </c>
      <c r="W60" s="188"/>
      <c r="X60" s="188"/>
      <c r="Y60" s="188"/>
      <c r="Z60" s="188"/>
      <c r="AA60" s="188"/>
      <c r="AB60" s="189"/>
      <c r="AC60" s="54"/>
      <c r="AD60" s="57"/>
      <c r="AE60" s="39"/>
      <c r="AF60" s="22"/>
      <c r="AG60" s="649"/>
    </row>
    <row r="61" spans="1:33" ht="54.75" customHeight="1" thickBot="1" x14ac:dyDescent="0.25">
      <c r="A61" s="602"/>
      <c r="B61" s="602"/>
      <c r="C61" s="602"/>
      <c r="D61" s="602"/>
      <c r="E61" s="602"/>
      <c r="F61" s="602"/>
      <c r="G61" s="602"/>
      <c r="H61" s="602"/>
      <c r="I61" s="224" t="s">
        <v>183</v>
      </c>
      <c r="J61" s="93" t="s">
        <v>184</v>
      </c>
      <c r="K61" s="20" t="s">
        <v>176</v>
      </c>
      <c r="L61" s="20" t="s">
        <v>17</v>
      </c>
      <c r="M61" s="12">
        <v>1</v>
      </c>
      <c r="N61" s="12" t="s">
        <v>5</v>
      </c>
      <c r="O61" s="650"/>
      <c r="P61" s="650"/>
      <c r="Q61" s="650"/>
      <c r="R61" s="650"/>
      <c r="S61" s="71">
        <v>42901</v>
      </c>
      <c r="T61" s="8">
        <v>43174</v>
      </c>
      <c r="U61" s="15">
        <f t="shared" si="0"/>
        <v>39</v>
      </c>
      <c r="V61" s="138">
        <v>1</v>
      </c>
      <c r="W61" s="188"/>
      <c r="X61" s="188"/>
      <c r="Y61" s="188"/>
      <c r="Z61" s="188"/>
      <c r="AA61" s="188"/>
      <c r="AB61" s="189"/>
      <c r="AC61" s="54"/>
      <c r="AD61" s="57"/>
      <c r="AE61" s="39"/>
      <c r="AF61" s="22"/>
      <c r="AG61" s="649"/>
    </row>
    <row r="62" spans="1:33" ht="54.75" customHeight="1" thickBot="1" x14ac:dyDescent="0.25">
      <c r="A62" s="602"/>
      <c r="B62" s="602"/>
      <c r="C62" s="602"/>
      <c r="D62" s="602"/>
      <c r="E62" s="602"/>
      <c r="F62" s="602"/>
      <c r="G62" s="602"/>
      <c r="H62" s="602"/>
      <c r="I62" s="224" t="s">
        <v>185</v>
      </c>
      <c r="J62" s="93" t="s">
        <v>186</v>
      </c>
      <c r="K62" s="20" t="s">
        <v>176</v>
      </c>
      <c r="L62" s="20" t="s">
        <v>17</v>
      </c>
      <c r="M62" s="12">
        <v>1</v>
      </c>
      <c r="N62" s="12" t="s">
        <v>5</v>
      </c>
      <c r="O62" s="650"/>
      <c r="P62" s="650"/>
      <c r="Q62" s="650"/>
      <c r="R62" s="650"/>
      <c r="S62" s="71">
        <v>42901</v>
      </c>
      <c r="T62" s="8">
        <v>43174</v>
      </c>
      <c r="U62" s="15">
        <f t="shared" si="0"/>
        <v>39</v>
      </c>
      <c r="V62" s="138">
        <v>1</v>
      </c>
      <c r="W62" s="188"/>
      <c r="X62" s="188"/>
      <c r="Y62" s="188"/>
      <c r="Z62" s="188"/>
      <c r="AA62" s="188"/>
      <c r="AB62" s="189"/>
      <c r="AC62" s="54"/>
      <c r="AD62" s="82"/>
      <c r="AE62" s="97"/>
      <c r="AF62" s="31"/>
      <c r="AG62" s="649"/>
    </row>
    <row r="63" spans="1:33" ht="54.75" customHeight="1" thickBot="1" x14ac:dyDescent="0.25">
      <c r="A63" s="602"/>
      <c r="B63" s="602"/>
      <c r="C63" s="654"/>
      <c r="D63" s="654"/>
      <c r="E63" s="654"/>
      <c r="F63" s="602"/>
      <c r="G63" s="654"/>
      <c r="H63" s="654"/>
      <c r="I63" s="224" t="s">
        <v>187</v>
      </c>
      <c r="J63" s="93" t="s">
        <v>188</v>
      </c>
      <c r="K63" s="20" t="s">
        <v>176</v>
      </c>
      <c r="L63" s="20" t="s">
        <v>17</v>
      </c>
      <c r="M63" s="12">
        <v>1</v>
      </c>
      <c r="N63" s="12" t="s">
        <v>5</v>
      </c>
      <c r="O63" s="650"/>
      <c r="P63" s="650"/>
      <c r="Q63" s="650"/>
      <c r="R63" s="650"/>
      <c r="S63" s="71">
        <v>42901</v>
      </c>
      <c r="T63" s="8">
        <v>43174</v>
      </c>
      <c r="U63" s="15">
        <f t="shared" si="0"/>
        <v>39</v>
      </c>
      <c r="V63" s="138">
        <v>1</v>
      </c>
      <c r="W63" s="188"/>
      <c r="X63" s="188"/>
      <c r="Y63" s="188"/>
      <c r="Z63" s="188"/>
      <c r="AA63" s="188"/>
      <c r="AB63" s="189"/>
      <c r="AC63" s="54"/>
      <c r="AD63" s="57"/>
      <c r="AE63" s="98"/>
      <c r="AF63" s="22"/>
      <c r="AG63" s="649"/>
    </row>
    <row r="64" spans="1:33" ht="54.75" customHeight="1" thickBot="1" x14ac:dyDescent="0.25">
      <c r="A64" s="602" t="s">
        <v>135</v>
      </c>
      <c r="B64" s="602"/>
      <c r="C64" s="602" t="s">
        <v>143</v>
      </c>
      <c r="D64" s="602" t="s">
        <v>21</v>
      </c>
      <c r="E64" s="602" t="s">
        <v>29</v>
      </c>
      <c r="F64" s="602" t="s">
        <v>22</v>
      </c>
      <c r="G64" s="602"/>
      <c r="H64" s="602" t="s">
        <v>878</v>
      </c>
      <c r="I64" s="537" t="s">
        <v>189</v>
      </c>
      <c r="J64" s="538" t="s">
        <v>190</v>
      </c>
      <c r="K64" s="538" t="s">
        <v>61</v>
      </c>
      <c r="L64" s="538"/>
      <c r="M64" s="153">
        <f>SUM(M65:M66)</f>
        <v>4</v>
      </c>
      <c r="N64" s="153" t="s">
        <v>5</v>
      </c>
      <c r="O64" s="147"/>
      <c r="P64" s="147"/>
      <c r="Q64" s="153"/>
      <c r="R64" s="543"/>
      <c r="S64" s="73"/>
      <c r="T64" s="16"/>
      <c r="U64" s="530"/>
      <c r="V64" s="140">
        <f>SUM(V65:V66)</f>
        <v>1</v>
      </c>
      <c r="W64" s="192"/>
      <c r="X64" s="193"/>
      <c r="Y64" s="193"/>
      <c r="Z64" s="193"/>
      <c r="AA64" s="193"/>
      <c r="AB64" s="193"/>
      <c r="AC64" s="55"/>
      <c r="AD64" s="56">
        <f>+V64/M64</f>
        <v>0.25</v>
      </c>
      <c r="AE64" s="28"/>
      <c r="AF64" s="59"/>
      <c r="AG64" s="60"/>
    </row>
    <row r="65" spans="1:33" ht="54.75" customHeight="1" x14ac:dyDescent="0.2">
      <c r="A65" s="602"/>
      <c r="B65" s="602"/>
      <c r="C65" s="602"/>
      <c r="D65" s="602"/>
      <c r="E65" s="602"/>
      <c r="F65" s="602"/>
      <c r="G65" s="602"/>
      <c r="H65" s="602"/>
      <c r="I65" s="224" t="s">
        <v>191</v>
      </c>
      <c r="J65" s="93" t="s">
        <v>192</v>
      </c>
      <c r="K65" s="20" t="s">
        <v>193</v>
      </c>
      <c r="L65" s="20" t="s">
        <v>17</v>
      </c>
      <c r="M65" s="12">
        <v>2</v>
      </c>
      <c r="N65" s="12" t="s">
        <v>5</v>
      </c>
      <c r="O65" s="650"/>
      <c r="P65" s="650"/>
      <c r="Q65" s="650"/>
      <c r="R65" s="650"/>
      <c r="S65" s="71">
        <v>42827</v>
      </c>
      <c r="T65" s="8">
        <v>42901</v>
      </c>
      <c r="U65" s="499">
        <f t="shared" si="0"/>
        <v>11</v>
      </c>
      <c r="V65" s="138">
        <v>1</v>
      </c>
      <c r="W65" s="188"/>
      <c r="X65" s="188"/>
      <c r="Y65" s="188"/>
      <c r="Z65" s="188"/>
      <c r="AA65" s="188"/>
      <c r="AB65" s="189"/>
      <c r="AC65" s="62"/>
      <c r="AD65" s="63"/>
      <c r="AE65" s="64"/>
      <c r="AF65" s="103"/>
      <c r="AG65" s="648"/>
    </row>
    <row r="66" spans="1:33" ht="54.75" customHeight="1" thickBot="1" x14ac:dyDescent="0.25">
      <c r="A66" s="602"/>
      <c r="B66" s="602"/>
      <c r="C66" s="602"/>
      <c r="D66" s="602"/>
      <c r="E66" s="602"/>
      <c r="F66" s="602"/>
      <c r="G66" s="602"/>
      <c r="H66" s="602"/>
      <c r="I66" s="224" t="s">
        <v>194</v>
      </c>
      <c r="J66" s="93" t="s">
        <v>195</v>
      </c>
      <c r="K66" s="20" t="s">
        <v>193</v>
      </c>
      <c r="L66" s="20" t="s">
        <v>17</v>
      </c>
      <c r="M66" s="12">
        <v>2</v>
      </c>
      <c r="N66" s="12" t="s">
        <v>5</v>
      </c>
      <c r="O66" s="650"/>
      <c r="P66" s="650"/>
      <c r="Q66" s="650"/>
      <c r="R66" s="650"/>
      <c r="S66" s="71">
        <v>42827</v>
      </c>
      <c r="T66" s="8">
        <v>42901</v>
      </c>
      <c r="U66" s="499">
        <f t="shared" si="0"/>
        <v>11</v>
      </c>
      <c r="V66" s="138"/>
      <c r="W66" s="188"/>
      <c r="X66" s="188"/>
      <c r="Y66" s="188"/>
      <c r="Z66" s="188"/>
      <c r="AA66" s="188"/>
      <c r="AB66" s="189"/>
      <c r="AC66" s="54"/>
      <c r="AD66" s="92"/>
      <c r="AE66" s="39"/>
      <c r="AF66" s="30"/>
      <c r="AG66" s="649"/>
    </row>
    <row r="67" spans="1:33" ht="54.75" customHeight="1" thickBot="1" x14ac:dyDescent="0.25">
      <c r="A67" s="602" t="s">
        <v>135</v>
      </c>
      <c r="B67" s="602"/>
      <c r="C67" s="602" t="s">
        <v>143</v>
      </c>
      <c r="D67" s="602" t="s">
        <v>21</v>
      </c>
      <c r="E67" s="602" t="s">
        <v>29</v>
      </c>
      <c r="F67" s="602" t="s">
        <v>22</v>
      </c>
      <c r="G67" s="602"/>
      <c r="H67" s="602" t="s">
        <v>878</v>
      </c>
      <c r="I67" s="537" t="s">
        <v>196</v>
      </c>
      <c r="J67" s="538" t="s">
        <v>197</v>
      </c>
      <c r="K67" s="538" t="s">
        <v>61</v>
      </c>
      <c r="L67" s="538"/>
      <c r="M67" s="153">
        <f>SUM(M68:M69)</f>
        <v>2</v>
      </c>
      <c r="N67" s="147"/>
      <c r="O67" s="147"/>
      <c r="P67" s="147"/>
      <c r="Q67" s="153"/>
      <c r="R67" s="543"/>
      <c r="S67" s="73"/>
      <c r="T67" s="16"/>
      <c r="U67" s="38"/>
      <c r="V67" s="140">
        <f>SUM(V68:V69)</f>
        <v>2</v>
      </c>
      <c r="W67" s="192"/>
      <c r="X67" s="193"/>
      <c r="Y67" s="193"/>
      <c r="Z67" s="193"/>
      <c r="AA67" s="193"/>
      <c r="AB67" s="193"/>
      <c r="AC67" s="55"/>
      <c r="AD67" s="56">
        <f>+V67/M67</f>
        <v>1</v>
      </c>
      <c r="AE67" s="28"/>
      <c r="AF67" s="59"/>
      <c r="AG67" s="60"/>
    </row>
    <row r="68" spans="1:33" ht="54.75" customHeight="1" x14ac:dyDescent="0.2">
      <c r="A68" s="602"/>
      <c r="B68" s="602"/>
      <c r="C68" s="602"/>
      <c r="D68" s="602"/>
      <c r="E68" s="602"/>
      <c r="F68" s="602"/>
      <c r="G68" s="602"/>
      <c r="H68" s="602"/>
      <c r="I68" s="224" t="s">
        <v>198</v>
      </c>
      <c r="J68" s="93" t="s">
        <v>199</v>
      </c>
      <c r="K68" s="20" t="s">
        <v>200</v>
      </c>
      <c r="L68" s="20" t="s">
        <v>17</v>
      </c>
      <c r="M68" s="12">
        <v>1</v>
      </c>
      <c r="N68" s="12" t="s">
        <v>201</v>
      </c>
      <c r="O68" s="650"/>
      <c r="P68" s="650"/>
      <c r="Q68" s="650"/>
      <c r="R68" s="650"/>
      <c r="S68" s="71">
        <v>42827</v>
      </c>
      <c r="T68" s="8">
        <v>42901</v>
      </c>
      <c r="U68" s="499">
        <f t="shared" si="0"/>
        <v>11</v>
      </c>
      <c r="V68" s="138">
        <v>1</v>
      </c>
      <c r="W68" s="188"/>
      <c r="X68" s="188"/>
      <c r="Y68" s="188"/>
      <c r="Z68" s="188"/>
      <c r="AA68" s="188"/>
      <c r="AB68" s="189"/>
      <c r="AC68" s="62"/>
      <c r="AD68" s="63"/>
      <c r="AE68" s="64"/>
      <c r="AF68" s="103"/>
      <c r="AG68" s="648"/>
    </row>
    <row r="69" spans="1:33" ht="54.75" customHeight="1" thickBot="1" x14ac:dyDescent="0.25">
      <c r="A69" s="602"/>
      <c r="B69" s="602"/>
      <c r="C69" s="602"/>
      <c r="D69" s="602"/>
      <c r="E69" s="602"/>
      <c r="F69" s="602"/>
      <c r="G69" s="602"/>
      <c r="H69" s="602"/>
      <c r="I69" s="224" t="s">
        <v>202</v>
      </c>
      <c r="J69" s="93" t="s">
        <v>203</v>
      </c>
      <c r="K69" s="20" t="s">
        <v>200</v>
      </c>
      <c r="L69" s="20" t="s">
        <v>17</v>
      </c>
      <c r="M69" s="12">
        <v>1</v>
      </c>
      <c r="N69" s="12" t="s">
        <v>5</v>
      </c>
      <c r="O69" s="650"/>
      <c r="P69" s="650"/>
      <c r="Q69" s="650"/>
      <c r="R69" s="650"/>
      <c r="S69" s="71">
        <v>42827</v>
      </c>
      <c r="T69" s="8">
        <v>42901</v>
      </c>
      <c r="U69" s="499">
        <f t="shared" si="0"/>
        <v>11</v>
      </c>
      <c r="V69" s="138">
        <v>1</v>
      </c>
      <c r="W69" s="188"/>
      <c r="X69" s="188"/>
      <c r="Y69" s="188"/>
      <c r="Z69" s="188"/>
      <c r="AA69" s="188"/>
      <c r="AB69" s="189"/>
      <c r="AC69" s="54"/>
      <c r="AD69" s="92"/>
      <c r="AE69" s="39"/>
      <c r="AF69" s="30"/>
      <c r="AG69" s="649"/>
    </row>
    <row r="70" spans="1:33" ht="54.75" customHeight="1" thickBot="1" x14ac:dyDescent="0.25">
      <c r="A70" s="602" t="s">
        <v>135</v>
      </c>
      <c r="B70" s="602"/>
      <c r="C70" s="602" t="s">
        <v>143</v>
      </c>
      <c r="D70" s="602" t="s">
        <v>21</v>
      </c>
      <c r="E70" s="602" t="s">
        <v>29</v>
      </c>
      <c r="F70" s="602" t="s">
        <v>22</v>
      </c>
      <c r="G70" s="602"/>
      <c r="H70" s="602" t="s">
        <v>880</v>
      </c>
      <c r="I70" s="537" t="s">
        <v>204</v>
      </c>
      <c r="J70" s="538" t="s">
        <v>205</v>
      </c>
      <c r="K70" s="538" t="s">
        <v>61</v>
      </c>
      <c r="L70" s="538"/>
      <c r="M70" s="153">
        <f>SUM(M71:M75)</f>
        <v>16</v>
      </c>
      <c r="N70" s="147"/>
      <c r="O70" s="147"/>
      <c r="P70" s="147"/>
      <c r="Q70" s="153"/>
      <c r="R70" s="543"/>
      <c r="S70" s="73"/>
      <c r="T70" s="16"/>
      <c r="U70" s="17"/>
      <c r="V70" s="140">
        <f>SUM(V71:V75)</f>
        <v>16</v>
      </c>
      <c r="W70" s="192"/>
      <c r="X70" s="193"/>
      <c r="Y70" s="193"/>
      <c r="Z70" s="193"/>
      <c r="AA70" s="193"/>
      <c r="AB70" s="193"/>
      <c r="AC70" s="55"/>
      <c r="AD70" s="56">
        <f>+V70/M70</f>
        <v>1</v>
      </c>
      <c r="AE70" s="28"/>
      <c r="AF70" s="59"/>
      <c r="AG70" s="60"/>
    </row>
    <row r="71" spans="1:33" ht="54.75" customHeight="1" x14ac:dyDescent="0.2">
      <c r="A71" s="602"/>
      <c r="B71" s="602"/>
      <c r="C71" s="602"/>
      <c r="D71" s="602"/>
      <c r="E71" s="602"/>
      <c r="F71" s="602"/>
      <c r="G71" s="602"/>
      <c r="H71" s="602"/>
      <c r="I71" s="224" t="s">
        <v>206</v>
      </c>
      <c r="J71" s="93" t="s">
        <v>207</v>
      </c>
      <c r="K71" s="20" t="s">
        <v>208</v>
      </c>
      <c r="L71" s="20" t="s">
        <v>17</v>
      </c>
      <c r="M71" s="12">
        <v>1</v>
      </c>
      <c r="N71" s="12" t="s">
        <v>249</v>
      </c>
      <c r="O71" s="650"/>
      <c r="P71" s="650"/>
      <c r="Q71" s="650"/>
      <c r="R71" s="650"/>
      <c r="S71" s="71">
        <v>42765</v>
      </c>
      <c r="T71" s="8">
        <v>43121</v>
      </c>
      <c r="U71" s="499">
        <f t="shared" si="0"/>
        <v>51</v>
      </c>
      <c r="V71" s="138">
        <v>1</v>
      </c>
      <c r="W71" s="188"/>
      <c r="X71" s="188"/>
      <c r="Y71" s="188"/>
      <c r="Z71" s="188"/>
      <c r="AA71" s="188"/>
      <c r="AB71" s="189"/>
      <c r="AC71" s="62"/>
      <c r="AD71" s="63"/>
      <c r="AE71" s="64"/>
      <c r="AF71" s="103"/>
      <c r="AG71" s="648"/>
    </row>
    <row r="72" spans="1:33" ht="54.75" customHeight="1" x14ac:dyDescent="0.2">
      <c r="A72" s="602"/>
      <c r="B72" s="602"/>
      <c r="C72" s="602"/>
      <c r="D72" s="602"/>
      <c r="E72" s="602"/>
      <c r="F72" s="602"/>
      <c r="G72" s="602"/>
      <c r="H72" s="602"/>
      <c r="I72" s="224" t="s">
        <v>209</v>
      </c>
      <c r="J72" s="93" t="s">
        <v>210</v>
      </c>
      <c r="K72" s="20" t="s">
        <v>208</v>
      </c>
      <c r="L72" s="20" t="s">
        <v>17</v>
      </c>
      <c r="M72" s="12">
        <v>1</v>
      </c>
      <c r="N72" s="12" t="s">
        <v>249</v>
      </c>
      <c r="O72" s="650"/>
      <c r="P72" s="650"/>
      <c r="Q72" s="650"/>
      <c r="R72" s="650"/>
      <c r="S72" s="71">
        <v>42765</v>
      </c>
      <c r="T72" s="8">
        <v>43121</v>
      </c>
      <c r="U72" s="499">
        <f t="shared" si="0"/>
        <v>51</v>
      </c>
      <c r="V72" s="138">
        <v>1</v>
      </c>
      <c r="W72" s="188"/>
      <c r="X72" s="188"/>
      <c r="Y72" s="188"/>
      <c r="Z72" s="188"/>
      <c r="AA72" s="188"/>
      <c r="AB72" s="189"/>
      <c r="AC72" s="54"/>
      <c r="AD72" s="92"/>
      <c r="AE72" s="39"/>
      <c r="AF72" s="30"/>
      <c r="AG72" s="649"/>
    </row>
    <row r="73" spans="1:33" ht="54.75" customHeight="1" x14ac:dyDescent="0.2">
      <c r="A73" s="602"/>
      <c r="B73" s="602"/>
      <c r="C73" s="602"/>
      <c r="D73" s="602"/>
      <c r="E73" s="602"/>
      <c r="F73" s="602"/>
      <c r="G73" s="602"/>
      <c r="H73" s="602"/>
      <c r="I73" s="224" t="s">
        <v>211</v>
      </c>
      <c r="J73" s="93" t="s">
        <v>212</v>
      </c>
      <c r="K73" s="20" t="s">
        <v>208</v>
      </c>
      <c r="L73" s="20" t="s">
        <v>17</v>
      </c>
      <c r="M73" s="12">
        <v>1</v>
      </c>
      <c r="N73" s="12" t="s">
        <v>249</v>
      </c>
      <c r="O73" s="650"/>
      <c r="P73" s="650"/>
      <c r="Q73" s="650"/>
      <c r="R73" s="650"/>
      <c r="S73" s="71">
        <v>42765</v>
      </c>
      <c r="T73" s="8">
        <v>43121</v>
      </c>
      <c r="U73" s="499">
        <f t="shared" si="0"/>
        <v>51</v>
      </c>
      <c r="V73" s="138">
        <v>1</v>
      </c>
      <c r="W73" s="188"/>
      <c r="X73" s="188"/>
      <c r="Y73" s="188"/>
      <c r="Z73" s="188"/>
      <c r="AA73" s="188"/>
      <c r="AB73" s="189"/>
      <c r="AC73" s="54"/>
      <c r="AD73" s="57"/>
      <c r="AE73" s="39"/>
      <c r="AF73" s="22"/>
      <c r="AG73" s="649"/>
    </row>
    <row r="74" spans="1:33" ht="54.75" customHeight="1" x14ac:dyDescent="0.2">
      <c r="A74" s="602"/>
      <c r="B74" s="602"/>
      <c r="C74" s="602"/>
      <c r="D74" s="602"/>
      <c r="E74" s="602"/>
      <c r="F74" s="602"/>
      <c r="G74" s="602"/>
      <c r="H74" s="602"/>
      <c r="I74" s="224" t="s">
        <v>213</v>
      </c>
      <c r="J74" s="93" t="s">
        <v>214</v>
      </c>
      <c r="K74" s="20" t="s">
        <v>208</v>
      </c>
      <c r="L74" s="20" t="s">
        <v>17</v>
      </c>
      <c r="M74" s="12">
        <v>1</v>
      </c>
      <c r="N74" s="12" t="s">
        <v>1</v>
      </c>
      <c r="O74" s="650"/>
      <c r="P74" s="650"/>
      <c r="Q74" s="650"/>
      <c r="R74" s="650"/>
      <c r="S74" s="71">
        <v>42765</v>
      </c>
      <c r="T74" s="8">
        <v>43121</v>
      </c>
      <c r="U74" s="499">
        <f t="shared" si="0"/>
        <v>51</v>
      </c>
      <c r="V74" s="138">
        <v>1</v>
      </c>
      <c r="W74" s="188"/>
      <c r="X74" s="188"/>
      <c r="Y74" s="188"/>
      <c r="Z74" s="188"/>
      <c r="AA74" s="188"/>
      <c r="AB74" s="189"/>
      <c r="AC74" s="54"/>
      <c r="AD74" s="57"/>
      <c r="AE74" s="39"/>
      <c r="AF74" s="22"/>
      <c r="AG74" s="649"/>
    </row>
    <row r="75" spans="1:33" ht="54.75" customHeight="1" thickBot="1" x14ac:dyDescent="0.25">
      <c r="A75" s="602"/>
      <c r="B75" s="602"/>
      <c r="C75" s="602"/>
      <c r="D75" s="602"/>
      <c r="E75" s="602"/>
      <c r="F75" s="602"/>
      <c r="G75" s="602"/>
      <c r="H75" s="602"/>
      <c r="I75" s="224" t="s">
        <v>215</v>
      </c>
      <c r="J75" s="93" t="s">
        <v>216</v>
      </c>
      <c r="K75" s="20" t="s">
        <v>208</v>
      </c>
      <c r="L75" s="20" t="s">
        <v>217</v>
      </c>
      <c r="M75" s="12">
        <v>12</v>
      </c>
      <c r="N75" s="12" t="s">
        <v>249</v>
      </c>
      <c r="O75" s="650"/>
      <c r="P75" s="650"/>
      <c r="Q75" s="650"/>
      <c r="R75" s="650"/>
      <c r="S75" s="71">
        <v>42765</v>
      </c>
      <c r="T75" s="8">
        <v>43121</v>
      </c>
      <c r="U75" s="499">
        <f t="shared" si="0"/>
        <v>51</v>
      </c>
      <c r="V75" s="138">
        <v>12</v>
      </c>
      <c r="W75" s="188"/>
      <c r="X75" s="188"/>
      <c r="Y75" s="188"/>
      <c r="Z75" s="188"/>
      <c r="AA75" s="188"/>
      <c r="AB75" s="189"/>
      <c r="AC75" s="54"/>
      <c r="AD75" s="57"/>
      <c r="AE75" s="39"/>
      <c r="AF75" s="22"/>
      <c r="AG75" s="649"/>
    </row>
    <row r="76" spans="1:33" ht="54.75" customHeight="1" thickBot="1" x14ac:dyDescent="0.25">
      <c r="A76" s="602" t="s">
        <v>135</v>
      </c>
      <c r="B76" s="602"/>
      <c r="C76" s="602" t="s">
        <v>143</v>
      </c>
      <c r="D76" s="602" t="s">
        <v>21</v>
      </c>
      <c r="E76" s="602" t="s">
        <v>29</v>
      </c>
      <c r="F76" s="602" t="s">
        <v>22</v>
      </c>
      <c r="G76" s="602"/>
      <c r="H76" s="602" t="s">
        <v>880</v>
      </c>
      <c r="I76" s="537" t="s">
        <v>218</v>
      </c>
      <c r="J76" s="538" t="s">
        <v>219</v>
      </c>
      <c r="K76" s="538" t="s">
        <v>61</v>
      </c>
      <c r="L76" s="538"/>
      <c r="M76" s="153">
        <f>SUM(M77:M85)</f>
        <v>9</v>
      </c>
      <c r="N76" s="147"/>
      <c r="O76" s="147"/>
      <c r="P76" s="147"/>
      <c r="Q76" s="153"/>
      <c r="R76" s="543"/>
      <c r="S76" s="73"/>
      <c r="T76" s="16"/>
      <c r="U76" s="17"/>
      <c r="V76" s="140">
        <f>SUM(V77:V85)</f>
        <v>8</v>
      </c>
      <c r="W76" s="192"/>
      <c r="X76" s="193"/>
      <c r="Y76" s="193"/>
      <c r="Z76" s="193"/>
      <c r="AA76" s="193"/>
      <c r="AB76" s="193"/>
      <c r="AC76" s="55"/>
      <c r="AD76" s="56">
        <f>+V76/M76</f>
        <v>0.88888888888888884</v>
      </c>
      <c r="AE76" s="28"/>
      <c r="AF76" s="59"/>
      <c r="AG76" s="60"/>
    </row>
    <row r="77" spans="1:33" ht="54.75" customHeight="1" x14ac:dyDescent="0.2">
      <c r="A77" s="602"/>
      <c r="B77" s="602"/>
      <c r="C77" s="602"/>
      <c r="D77" s="602"/>
      <c r="E77" s="602"/>
      <c r="F77" s="602"/>
      <c r="G77" s="602"/>
      <c r="H77" s="602"/>
      <c r="I77" s="224" t="s">
        <v>220</v>
      </c>
      <c r="J77" s="93" t="s">
        <v>221</v>
      </c>
      <c r="K77" s="20" t="s">
        <v>222</v>
      </c>
      <c r="L77" s="20" t="s">
        <v>17</v>
      </c>
      <c r="M77" s="12">
        <v>1</v>
      </c>
      <c r="N77" s="12" t="s">
        <v>153</v>
      </c>
      <c r="O77" s="650"/>
      <c r="P77" s="650"/>
      <c r="Q77" s="650"/>
      <c r="R77" s="650"/>
      <c r="S77" s="71">
        <v>42993</v>
      </c>
      <c r="T77" s="8">
        <v>43189</v>
      </c>
      <c r="U77" s="499">
        <f t="shared" si="0"/>
        <v>28</v>
      </c>
      <c r="V77" s="138">
        <v>1</v>
      </c>
      <c r="W77" s="188"/>
      <c r="X77" s="188"/>
      <c r="Y77" s="188"/>
      <c r="Z77" s="188"/>
      <c r="AA77" s="188"/>
      <c r="AB77" s="189"/>
      <c r="AC77" s="62"/>
      <c r="AD77" s="63"/>
      <c r="AE77" s="64"/>
      <c r="AF77" s="103"/>
      <c r="AG77" s="648"/>
    </row>
    <row r="78" spans="1:33" ht="54.75" customHeight="1" x14ac:dyDescent="0.2">
      <c r="A78" s="602"/>
      <c r="B78" s="602"/>
      <c r="C78" s="602"/>
      <c r="D78" s="602"/>
      <c r="E78" s="602"/>
      <c r="F78" s="602"/>
      <c r="G78" s="602"/>
      <c r="H78" s="602"/>
      <c r="I78" s="224" t="s">
        <v>223</v>
      </c>
      <c r="J78" s="93" t="s">
        <v>224</v>
      </c>
      <c r="K78" s="20" t="s">
        <v>222</v>
      </c>
      <c r="L78" s="20" t="s">
        <v>17</v>
      </c>
      <c r="M78" s="12">
        <v>1</v>
      </c>
      <c r="N78" s="12" t="s">
        <v>250</v>
      </c>
      <c r="O78" s="650"/>
      <c r="P78" s="650"/>
      <c r="Q78" s="650"/>
      <c r="R78" s="650"/>
      <c r="S78" s="71">
        <v>42993</v>
      </c>
      <c r="T78" s="8">
        <v>43189</v>
      </c>
      <c r="U78" s="499">
        <f t="shared" si="0"/>
        <v>28</v>
      </c>
      <c r="V78" s="138">
        <v>1</v>
      </c>
      <c r="W78" s="188"/>
      <c r="X78" s="188"/>
      <c r="Y78" s="188"/>
      <c r="Z78" s="188"/>
      <c r="AA78" s="188"/>
      <c r="AB78" s="189"/>
      <c r="AC78" s="54"/>
      <c r="AD78" s="92"/>
      <c r="AE78" s="39"/>
      <c r="AF78" s="30"/>
      <c r="AG78" s="649"/>
    </row>
    <row r="79" spans="1:33" ht="54.75" customHeight="1" x14ac:dyDescent="0.2">
      <c r="A79" s="602"/>
      <c r="B79" s="602"/>
      <c r="C79" s="602"/>
      <c r="D79" s="602"/>
      <c r="E79" s="602"/>
      <c r="F79" s="602"/>
      <c r="G79" s="602"/>
      <c r="H79" s="602"/>
      <c r="I79" s="224" t="s">
        <v>225</v>
      </c>
      <c r="J79" s="93" t="s">
        <v>226</v>
      </c>
      <c r="K79" s="20" t="s">
        <v>222</v>
      </c>
      <c r="L79" s="20" t="s">
        <v>17</v>
      </c>
      <c r="M79" s="12">
        <v>1</v>
      </c>
      <c r="N79" s="12" t="s">
        <v>251</v>
      </c>
      <c r="O79" s="650"/>
      <c r="P79" s="650"/>
      <c r="Q79" s="650"/>
      <c r="R79" s="650"/>
      <c r="S79" s="71">
        <v>42993</v>
      </c>
      <c r="T79" s="8">
        <v>43189</v>
      </c>
      <c r="U79" s="499">
        <f t="shared" ref="U79:U88" si="4">ROUND((T79-S79)/7,0)</f>
        <v>28</v>
      </c>
      <c r="V79" s="138">
        <v>1</v>
      </c>
      <c r="W79" s="188"/>
      <c r="X79" s="188"/>
      <c r="Y79" s="188"/>
      <c r="Z79" s="188"/>
      <c r="AA79" s="188"/>
      <c r="AB79" s="189"/>
      <c r="AC79" s="54"/>
      <c r="AD79" s="57"/>
      <c r="AE79" s="39"/>
      <c r="AF79" s="22"/>
      <c r="AG79" s="649"/>
    </row>
    <row r="80" spans="1:33" ht="54.75" customHeight="1" x14ac:dyDescent="0.2">
      <c r="A80" s="602"/>
      <c r="B80" s="602"/>
      <c r="C80" s="602"/>
      <c r="D80" s="602"/>
      <c r="E80" s="602"/>
      <c r="F80" s="602"/>
      <c r="G80" s="602"/>
      <c r="H80" s="602"/>
      <c r="I80" s="224" t="s">
        <v>227</v>
      </c>
      <c r="J80" s="93" t="s">
        <v>228</v>
      </c>
      <c r="K80" s="20" t="s">
        <v>222</v>
      </c>
      <c r="L80" s="20" t="s">
        <v>17</v>
      </c>
      <c r="M80" s="12">
        <v>1</v>
      </c>
      <c r="N80" s="12" t="s">
        <v>252</v>
      </c>
      <c r="O80" s="650"/>
      <c r="P80" s="650"/>
      <c r="Q80" s="650"/>
      <c r="R80" s="650"/>
      <c r="S80" s="71">
        <v>42993</v>
      </c>
      <c r="T80" s="8">
        <v>43189</v>
      </c>
      <c r="U80" s="499">
        <f t="shared" si="4"/>
        <v>28</v>
      </c>
      <c r="V80" s="138">
        <v>1</v>
      </c>
      <c r="W80" s="188"/>
      <c r="X80" s="188"/>
      <c r="Y80" s="188"/>
      <c r="Z80" s="188"/>
      <c r="AA80" s="188"/>
      <c r="AB80" s="189"/>
      <c r="AC80" s="54"/>
      <c r="AD80" s="57"/>
      <c r="AE80" s="39"/>
      <c r="AF80" s="22"/>
      <c r="AG80" s="649"/>
    </row>
    <row r="81" spans="1:33" ht="54.75" customHeight="1" x14ac:dyDescent="0.2">
      <c r="A81" s="602"/>
      <c r="B81" s="602"/>
      <c r="C81" s="602"/>
      <c r="D81" s="602"/>
      <c r="E81" s="602"/>
      <c r="F81" s="602"/>
      <c r="G81" s="602"/>
      <c r="H81" s="602"/>
      <c r="I81" s="224" t="s">
        <v>229</v>
      </c>
      <c r="J81" s="93" t="s">
        <v>230</v>
      </c>
      <c r="K81" s="20" t="s">
        <v>222</v>
      </c>
      <c r="L81" s="20" t="s">
        <v>17</v>
      </c>
      <c r="M81" s="12">
        <v>1</v>
      </c>
      <c r="N81" s="12" t="s">
        <v>253</v>
      </c>
      <c r="O81" s="650"/>
      <c r="P81" s="650"/>
      <c r="Q81" s="650"/>
      <c r="R81" s="650"/>
      <c r="S81" s="71">
        <v>42993</v>
      </c>
      <c r="T81" s="8">
        <v>43189</v>
      </c>
      <c r="U81" s="499">
        <f t="shared" si="4"/>
        <v>28</v>
      </c>
      <c r="V81" s="138">
        <v>1</v>
      </c>
      <c r="W81" s="188"/>
      <c r="X81" s="188"/>
      <c r="Y81" s="188"/>
      <c r="Z81" s="188"/>
      <c r="AA81" s="188"/>
      <c r="AB81" s="189"/>
      <c r="AC81" s="54"/>
      <c r="AD81" s="57"/>
      <c r="AE81" s="39"/>
      <c r="AF81" s="22"/>
      <c r="AG81" s="649"/>
    </row>
    <row r="82" spans="1:33" ht="54.75" customHeight="1" x14ac:dyDescent="0.2">
      <c r="A82" s="602"/>
      <c r="B82" s="602"/>
      <c r="C82" s="602"/>
      <c r="D82" s="602"/>
      <c r="E82" s="602"/>
      <c r="F82" s="602"/>
      <c r="G82" s="602"/>
      <c r="H82" s="602"/>
      <c r="I82" s="224" t="s">
        <v>231</v>
      </c>
      <c r="J82" s="93" t="s">
        <v>232</v>
      </c>
      <c r="K82" s="20" t="s">
        <v>222</v>
      </c>
      <c r="L82" s="20" t="s">
        <v>17</v>
      </c>
      <c r="M82" s="12">
        <v>1</v>
      </c>
      <c r="N82" s="12" t="s">
        <v>254</v>
      </c>
      <c r="O82" s="650"/>
      <c r="P82" s="650"/>
      <c r="Q82" s="650"/>
      <c r="R82" s="650"/>
      <c r="S82" s="71">
        <v>42993</v>
      </c>
      <c r="T82" s="8">
        <v>43189</v>
      </c>
      <c r="U82" s="499">
        <f t="shared" si="4"/>
        <v>28</v>
      </c>
      <c r="V82" s="138">
        <v>1</v>
      </c>
      <c r="W82" s="188"/>
      <c r="X82" s="188"/>
      <c r="Y82" s="188"/>
      <c r="Z82" s="188"/>
      <c r="AA82" s="188"/>
      <c r="AB82" s="189"/>
      <c r="AC82" s="54"/>
      <c r="AD82" s="82"/>
      <c r="AE82" s="97"/>
      <c r="AF82" s="31"/>
      <c r="AG82" s="649"/>
    </row>
    <row r="83" spans="1:33" ht="54.75" customHeight="1" x14ac:dyDescent="0.2">
      <c r="A83" s="602"/>
      <c r="B83" s="602"/>
      <c r="C83" s="654"/>
      <c r="D83" s="654"/>
      <c r="E83" s="654"/>
      <c r="F83" s="602"/>
      <c r="G83" s="654"/>
      <c r="H83" s="654"/>
      <c r="I83" s="224" t="s">
        <v>233</v>
      </c>
      <c r="J83" s="93" t="s">
        <v>234</v>
      </c>
      <c r="K83" s="20" t="s">
        <v>222</v>
      </c>
      <c r="L83" s="20" t="s">
        <v>17</v>
      </c>
      <c r="M83" s="12">
        <v>1</v>
      </c>
      <c r="N83" s="12" t="s">
        <v>152</v>
      </c>
      <c r="O83" s="650"/>
      <c r="P83" s="650"/>
      <c r="Q83" s="650"/>
      <c r="R83" s="650"/>
      <c r="S83" s="71">
        <v>42993</v>
      </c>
      <c r="T83" s="8">
        <v>43189</v>
      </c>
      <c r="U83" s="499">
        <f t="shared" si="4"/>
        <v>28</v>
      </c>
      <c r="V83" s="138">
        <v>1</v>
      </c>
      <c r="W83" s="188"/>
      <c r="X83" s="188"/>
      <c r="Y83" s="188"/>
      <c r="Z83" s="188"/>
      <c r="AA83" s="188"/>
      <c r="AB83" s="189"/>
      <c r="AC83" s="54"/>
      <c r="AD83" s="57"/>
      <c r="AE83" s="98"/>
      <c r="AF83" s="22"/>
      <c r="AG83" s="649"/>
    </row>
    <row r="84" spans="1:33" ht="54.75" customHeight="1" x14ac:dyDescent="0.2">
      <c r="A84" s="602"/>
      <c r="B84" s="602"/>
      <c r="C84" s="654"/>
      <c r="D84" s="654"/>
      <c r="E84" s="654"/>
      <c r="F84" s="602"/>
      <c r="G84" s="654"/>
      <c r="H84" s="654"/>
      <c r="I84" s="224" t="s">
        <v>235</v>
      </c>
      <c r="J84" s="93" t="s">
        <v>236</v>
      </c>
      <c r="K84" s="20" t="s">
        <v>222</v>
      </c>
      <c r="L84" s="20" t="s">
        <v>17</v>
      </c>
      <c r="M84" s="12">
        <v>1</v>
      </c>
      <c r="N84" s="12" t="s">
        <v>255</v>
      </c>
      <c r="O84" s="650"/>
      <c r="P84" s="650"/>
      <c r="Q84" s="650"/>
      <c r="R84" s="650"/>
      <c r="S84" s="71">
        <v>42993</v>
      </c>
      <c r="T84" s="8">
        <v>43189</v>
      </c>
      <c r="U84" s="499">
        <f t="shared" si="4"/>
        <v>28</v>
      </c>
      <c r="V84" s="139">
        <v>1</v>
      </c>
      <c r="W84" s="188"/>
      <c r="X84" s="188"/>
      <c r="Y84" s="188"/>
      <c r="Z84" s="188"/>
      <c r="AA84" s="188"/>
      <c r="AB84" s="189"/>
      <c r="AC84" s="96"/>
      <c r="AD84" s="82"/>
      <c r="AE84" s="97"/>
      <c r="AF84" s="31"/>
      <c r="AG84" s="649"/>
    </row>
    <row r="85" spans="1:33" ht="54.75" customHeight="1" thickBot="1" x14ac:dyDescent="0.25">
      <c r="A85" s="602"/>
      <c r="B85" s="602"/>
      <c r="C85" s="654"/>
      <c r="D85" s="654"/>
      <c r="E85" s="654"/>
      <c r="F85" s="602"/>
      <c r="G85" s="654"/>
      <c r="H85" s="654"/>
      <c r="I85" s="224" t="s">
        <v>237</v>
      </c>
      <c r="J85" s="93" t="s">
        <v>238</v>
      </c>
      <c r="K85" s="20" t="s">
        <v>222</v>
      </c>
      <c r="L85" s="20" t="s">
        <v>17</v>
      </c>
      <c r="M85" s="12">
        <v>1</v>
      </c>
      <c r="N85" s="12" t="s">
        <v>256</v>
      </c>
      <c r="O85" s="650"/>
      <c r="P85" s="650"/>
      <c r="Q85" s="650"/>
      <c r="R85" s="650"/>
      <c r="S85" s="71">
        <v>42993</v>
      </c>
      <c r="T85" s="8">
        <v>43189</v>
      </c>
      <c r="U85" s="499">
        <f t="shared" si="4"/>
        <v>28</v>
      </c>
      <c r="V85" s="139"/>
      <c r="W85" s="190"/>
      <c r="X85" s="190"/>
      <c r="Y85" s="190"/>
      <c r="Z85" s="190"/>
      <c r="AA85" s="190"/>
      <c r="AB85" s="191"/>
      <c r="AC85" s="96"/>
      <c r="AD85" s="82"/>
      <c r="AE85" s="97"/>
      <c r="AF85" s="31"/>
      <c r="AG85" s="676"/>
    </row>
    <row r="86" spans="1:33" ht="54.75" customHeight="1" thickBot="1" x14ac:dyDescent="0.25">
      <c r="A86" s="602" t="s">
        <v>135</v>
      </c>
      <c r="B86" s="602"/>
      <c r="C86" s="602" t="s">
        <v>143</v>
      </c>
      <c r="D86" s="602" t="s">
        <v>21</v>
      </c>
      <c r="E86" s="602" t="s">
        <v>29</v>
      </c>
      <c r="F86" s="602" t="s">
        <v>22</v>
      </c>
      <c r="G86" s="602"/>
      <c r="H86" s="602" t="s">
        <v>878</v>
      </c>
      <c r="I86" s="537" t="s">
        <v>239</v>
      </c>
      <c r="J86" s="538" t="s">
        <v>240</v>
      </c>
      <c r="K86" s="538" t="s">
        <v>61</v>
      </c>
      <c r="L86" s="538"/>
      <c r="M86" s="153">
        <f>SUM(M87:M88)</f>
        <v>2</v>
      </c>
      <c r="N86" s="147"/>
      <c r="O86" s="147"/>
      <c r="P86" s="147"/>
      <c r="Q86" s="153"/>
      <c r="R86" s="543"/>
      <c r="S86" s="73"/>
      <c r="T86" s="16"/>
      <c r="U86" s="17"/>
      <c r="V86" s="140">
        <f>SUM(V87:V88)</f>
        <v>2</v>
      </c>
      <c r="W86" s="192"/>
      <c r="X86" s="193"/>
      <c r="Y86" s="193"/>
      <c r="Z86" s="193"/>
      <c r="AA86" s="193"/>
      <c r="AB86" s="193"/>
      <c r="AC86" s="55">
        <f>+O86-Y86</f>
        <v>0</v>
      </c>
      <c r="AD86" s="56">
        <f>+V86/M86</f>
        <v>1</v>
      </c>
      <c r="AE86" s="28" t="e">
        <f>+Z86/O86</f>
        <v>#DIV/0!</v>
      </c>
      <c r="AF86" s="59">
        <f>IF(R86=0,0,+Z86/R86)</f>
        <v>0</v>
      </c>
      <c r="AG86" s="60"/>
    </row>
    <row r="87" spans="1:33" ht="54.75" customHeight="1" x14ac:dyDescent="0.2">
      <c r="A87" s="602"/>
      <c r="B87" s="602"/>
      <c r="C87" s="602"/>
      <c r="D87" s="602"/>
      <c r="E87" s="602"/>
      <c r="F87" s="602"/>
      <c r="G87" s="602"/>
      <c r="H87" s="602"/>
      <c r="I87" s="224" t="s">
        <v>241</v>
      </c>
      <c r="J87" s="93" t="s">
        <v>242</v>
      </c>
      <c r="K87" s="20" t="s">
        <v>243</v>
      </c>
      <c r="L87" s="229" t="s">
        <v>17</v>
      </c>
      <c r="M87" s="12">
        <v>1</v>
      </c>
      <c r="N87" s="12" t="s">
        <v>153</v>
      </c>
      <c r="O87" s="650" t="s">
        <v>84</v>
      </c>
      <c r="P87" s="650"/>
      <c r="Q87" s="650"/>
      <c r="R87" s="650"/>
      <c r="S87" s="71">
        <v>42781</v>
      </c>
      <c r="T87" s="8">
        <v>42855</v>
      </c>
      <c r="U87" s="499">
        <f t="shared" si="4"/>
        <v>11</v>
      </c>
      <c r="V87" s="138">
        <v>1</v>
      </c>
      <c r="W87" s="188"/>
      <c r="X87" s="188"/>
      <c r="Y87" s="188"/>
      <c r="Z87" s="188"/>
      <c r="AA87" s="188"/>
      <c r="AB87" s="189"/>
      <c r="AC87" s="62"/>
      <c r="AD87" s="63"/>
      <c r="AE87" s="64"/>
      <c r="AF87" s="103" t="s">
        <v>60</v>
      </c>
      <c r="AG87" s="648"/>
    </row>
    <row r="88" spans="1:33" ht="54.75" customHeight="1" thickBot="1" x14ac:dyDescent="0.25">
      <c r="A88" s="602"/>
      <c r="B88" s="602"/>
      <c r="C88" s="602"/>
      <c r="D88" s="602"/>
      <c r="E88" s="602"/>
      <c r="F88" s="602"/>
      <c r="G88" s="602"/>
      <c r="H88" s="602"/>
      <c r="I88" s="224" t="s">
        <v>244</v>
      </c>
      <c r="J88" s="93" t="s">
        <v>245</v>
      </c>
      <c r="K88" s="20" t="s">
        <v>243</v>
      </c>
      <c r="L88" s="229" t="s">
        <v>17</v>
      </c>
      <c r="M88" s="12">
        <v>1</v>
      </c>
      <c r="N88" s="12" t="s">
        <v>5</v>
      </c>
      <c r="O88" s="650"/>
      <c r="P88" s="650"/>
      <c r="Q88" s="650"/>
      <c r="R88" s="650"/>
      <c r="S88" s="71">
        <v>42781</v>
      </c>
      <c r="T88" s="8">
        <v>42855</v>
      </c>
      <c r="U88" s="499">
        <f t="shared" si="4"/>
        <v>11</v>
      </c>
      <c r="V88" s="138">
        <v>1</v>
      </c>
      <c r="W88" s="188"/>
      <c r="X88" s="188"/>
      <c r="Y88" s="188"/>
      <c r="Z88" s="188"/>
      <c r="AA88" s="188"/>
      <c r="AB88" s="189"/>
      <c r="AC88" s="54"/>
      <c r="AD88" s="92"/>
      <c r="AE88" s="39"/>
      <c r="AF88" s="30"/>
      <c r="AG88" s="649"/>
    </row>
    <row r="89" spans="1:33" ht="54.75" customHeight="1" thickBot="1" x14ac:dyDescent="0.25">
      <c r="A89" s="646" t="s">
        <v>59</v>
      </c>
      <c r="B89" s="646"/>
      <c r="C89" s="646"/>
      <c r="D89" s="646"/>
      <c r="E89" s="646"/>
      <c r="F89" s="646"/>
      <c r="G89" s="646"/>
      <c r="H89" s="646"/>
      <c r="I89" s="647"/>
      <c r="J89" s="647"/>
      <c r="K89" s="647"/>
      <c r="L89" s="647"/>
      <c r="M89" s="647"/>
      <c r="N89" s="544">
        <f>+N10+N41</f>
        <v>0</v>
      </c>
      <c r="O89" s="544">
        <f>+O10+O41</f>
        <v>0</v>
      </c>
      <c r="P89" s="544">
        <f>+P10+P41</f>
        <v>0</v>
      </c>
      <c r="Q89" s="545"/>
      <c r="R89" s="546">
        <f>+R10+R41</f>
        <v>896303782</v>
      </c>
      <c r="S89" s="531"/>
      <c r="T89" s="111"/>
      <c r="U89" s="111"/>
      <c r="V89" s="110"/>
      <c r="W89" s="110"/>
      <c r="X89" s="110"/>
      <c r="Y89" s="110"/>
      <c r="Z89" s="112"/>
      <c r="AA89" s="112"/>
      <c r="AB89" s="112"/>
      <c r="AC89" s="110"/>
      <c r="AD89" s="113"/>
      <c r="AE89" s="113"/>
      <c r="AF89" s="113"/>
      <c r="AG89" s="102"/>
    </row>
    <row r="90" spans="1:33" ht="54.75" customHeight="1" x14ac:dyDescent="0.2"/>
  </sheetData>
  <mergeCells count="189">
    <mergeCell ref="B42:B47"/>
    <mergeCell ref="F42:F47"/>
    <mergeCell ref="F70:F75"/>
    <mergeCell ref="G70:G75"/>
    <mergeCell ref="H70:H75"/>
    <mergeCell ref="A76:A85"/>
    <mergeCell ref="B76:B85"/>
    <mergeCell ref="C76:C85"/>
    <mergeCell ref="D76:D85"/>
    <mergeCell ref="E76:E85"/>
    <mergeCell ref="F76:F85"/>
    <mergeCell ref="G76:G85"/>
    <mergeCell ref="H76:H85"/>
    <mergeCell ref="F67:F69"/>
    <mergeCell ref="G67:G69"/>
    <mergeCell ref="H67:H69"/>
    <mergeCell ref="A70:A75"/>
    <mergeCell ref="C70:C75"/>
    <mergeCell ref="D70:D75"/>
    <mergeCell ref="E70:E75"/>
    <mergeCell ref="A67:A69"/>
    <mergeCell ref="B67:B69"/>
    <mergeCell ref="C67:C69"/>
    <mergeCell ref="D67:D69"/>
    <mergeCell ref="E67:E69"/>
    <mergeCell ref="F56:F63"/>
    <mergeCell ref="G56:G63"/>
    <mergeCell ref="H56:H63"/>
    <mergeCell ref="A64:A66"/>
    <mergeCell ref="B64:B66"/>
    <mergeCell ref="C64:C66"/>
    <mergeCell ref="D64:D66"/>
    <mergeCell ref="E64:E66"/>
    <mergeCell ref="F64:F66"/>
    <mergeCell ref="G64:G66"/>
    <mergeCell ref="H64:H66"/>
    <mergeCell ref="G16:G20"/>
    <mergeCell ref="O68:R69"/>
    <mergeCell ref="AG68:AG69"/>
    <mergeCell ref="O71:R75"/>
    <mergeCell ref="AG71:AG75"/>
    <mergeCell ref="O77:R85"/>
    <mergeCell ref="AG77:AG85"/>
    <mergeCell ref="E21:E25"/>
    <mergeCell ref="F21:F25"/>
    <mergeCell ref="G21:G25"/>
    <mergeCell ref="W37:AC40"/>
    <mergeCell ref="AG36:AG40"/>
    <mergeCell ref="E48:E55"/>
    <mergeCell ref="F48:F55"/>
    <mergeCell ref="G48:G55"/>
    <mergeCell ref="H48:H55"/>
    <mergeCell ref="E56:E63"/>
    <mergeCell ref="O37:R40"/>
    <mergeCell ref="O17:R20"/>
    <mergeCell ref="F16:F20"/>
    <mergeCell ref="H16:H20"/>
    <mergeCell ref="F36:F40"/>
    <mergeCell ref="D31:D35"/>
    <mergeCell ref="E31:E35"/>
    <mergeCell ref="F31:F35"/>
    <mergeCell ref="G31:G35"/>
    <mergeCell ref="H31:H35"/>
    <mergeCell ref="A26:A30"/>
    <mergeCell ref="B26:B30"/>
    <mergeCell ref="C26:C30"/>
    <mergeCell ref="D26:D30"/>
    <mergeCell ref="A6:G7"/>
    <mergeCell ref="H6:U7"/>
    <mergeCell ref="W6:Z7"/>
    <mergeCell ref="AC6:AF6"/>
    <mergeCell ref="AD7:AF7"/>
    <mergeCell ref="A8:A9"/>
    <mergeCell ref="A11:A15"/>
    <mergeCell ref="C11:C15"/>
    <mergeCell ref="D11:D15"/>
    <mergeCell ref="E11:E15"/>
    <mergeCell ref="B8:B9"/>
    <mergeCell ref="B11:B15"/>
    <mergeCell ref="H11:H15"/>
    <mergeCell ref="H8:H9"/>
    <mergeCell ref="I8:I9"/>
    <mergeCell ref="J8:J9"/>
    <mergeCell ref="K8:K9"/>
    <mergeCell ref="L8:L9"/>
    <mergeCell ref="M8:M9"/>
    <mergeCell ref="N8:N9"/>
    <mergeCell ref="O8:O9"/>
    <mergeCell ref="D8:D9"/>
    <mergeCell ref="E8:E9"/>
    <mergeCell ref="F8:F9"/>
    <mergeCell ref="A42:A47"/>
    <mergeCell ref="C42:C47"/>
    <mergeCell ref="D42:D47"/>
    <mergeCell ref="E42:E47"/>
    <mergeCell ref="AG87:AG88"/>
    <mergeCell ref="O87:R88"/>
    <mergeCell ref="G42:G47"/>
    <mergeCell ref="H42:H47"/>
    <mergeCell ref="AG43:AG47"/>
    <mergeCell ref="O43:R47"/>
    <mergeCell ref="O49:R55"/>
    <mergeCell ref="AG49:AG55"/>
    <mergeCell ref="O57:R63"/>
    <mergeCell ref="AG57:AG63"/>
    <mergeCell ref="O65:R66"/>
    <mergeCell ref="AG65:AG66"/>
    <mergeCell ref="A48:A55"/>
    <mergeCell ref="B48:B55"/>
    <mergeCell ref="C48:C55"/>
    <mergeCell ref="D48:D55"/>
    <mergeCell ref="A56:A63"/>
    <mergeCell ref="B56:B63"/>
    <mergeCell ref="C56:C63"/>
    <mergeCell ref="D56:D63"/>
    <mergeCell ref="A89:H89"/>
    <mergeCell ref="I89:M89"/>
    <mergeCell ref="A86:A88"/>
    <mergeCell ref="C86:C88"/>
    <mergeCell ref="D86:D88"/>
    <mergeCell ref="E86:E88"/>
    <mergeCell ref="G86:G88"/>
    <mergeCell ref="H86:H88"/>
    <mergeCell ref="B86:B88"/>
    <mergeCell ref="F86:F88"/>
    <mergeCell ref="A36:A40"/>
    <mergeCell ref="C36:C40"/>
    <mergeCell ref="D36:D40"/>
    <mergeCell ref="E36:E40"/>
    <mergeCell ref="G36:G40"/>
    <mergeCell ref="H36:H40"/>
    <mergeCell ref="E16:E20"/>
    <mergeCell ref="D16:D20"/>
    <mergeCell ref="C16:C20"/>
    <mergeCell ref="A16:A20"/>
    <mergeCell ref="B36:B40"/>
    <mergeCell ref="H21:H25"/>
    <mergeCell ref="B16:B20"/>
    <mergeCell ref="A21:A25"/>
    <mergeCell ref="B21:B25"/>
    <mergeCell ref="C21:C25"/>
    <mergeCell ref="D21:D25"/>
    <mergeCell ref="E26:E30"/>
    <mergeCell ref="F26:F30"/>
    <mergeCell ref="G26:G30"/>
    <mergeCell ref="H26:H30"/>
    <mergeCell ref="A31:A35"/>
    <mergeCell ref="B31:B35"/>
    <mergeCell ref="C31:C35"/>
    <mergeCell ref="AG11:AG15"/>
    <mergeCell ref="G8:G9"/>
    <mergeCell ref="AD8:AD9"/>
    <mergeCell ref="W12:AC15"/>
    <mergeCell ref="S8:S9"/>
    <mergeCell ref="T8:T9"/>
    <mergeCell ref="U8:U9"/>
    <mergeCell ref="V8:V9"/>
    <mergeCell ref="W8:W9"/>
    <mergeCell ref="A10:H10"/>
    <mergeCell ref="O12:R15"/>
    <mergeCell ref="F11:F15"/>
    <mergeCell ref="G11:G15"/>
    <mergeCell ref="P8:P9"/>
    <mergeCell ref="Q8:Q9"/>
    <mergeCell ref="C8:C9"/>
    <mergeCell ref="D1:R5"/>
    <mergeCell ref="B70:B72"/>
    <mergeCell ref="B73:B75"/>
    <mergeCell ref="AE8:AE9"/>
    <mergeCell ref="AF8:AF9"/>
    <mergeCell ref="AG6:AG9"/>
    <mergeCell ref="AE12:AF15"/>
    <mergeCell ref="O32:R35"/>
    <mergeCell ref="W32:AC35"/>
    <mergeCell ref="AG16:AG20"/>
    <mergeCell ref="AG21:AG25"/>
    <mergeCell ref="AG26:AG30"/>
    <mergeCell ref="AG31:AG35"/>
    <mergeCell ref="W17:AC20"/>
    <mergeCell ref="AA8:AB8"/>
    <mergeCell ref="O22:R25"/>
    <mergeCell ref="W22:AC25"/>
    <mergeCell ref="O27:R30"/>
    <mergeCell ref="W27:AC30"/>
    <mergeCell ref="X8:X9"/>
    <mergeCell ref="Y8:Y9"/>
    <mergeCell ref="Z8:Z9"/>
    <mergeCell ref="AC8:AC9"/>
    <mergeCell ref="R8:R9"/>
  </mergeCells>
  <dataValidations disablePrompts="1" count="1">
    <dataValidation type="list" allowBlank="1" showInputMessage="1" showErrorMessage="1" sqref="A4:B4">
      <formula1>$AO$13:$AO$15</formula1>
    </dataValidation>
  </dataValidations>
  <printOptions horizontalCentered="1" verticalCentered="1"/>
  <pageMargins left="0.23622047244094491" right="0.23622047244094491" top="0.74803149606299213" bottom="0.74803149606299213" header="0.31496062992125984" footer="0.31496062992125984"/>
  <pageSetup scale="50"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258"/>
  <sheetViews>
    <sheetView zoomScale="71" zoomScaleNormal="71" workbookViewId="0">
      <pane ySplit="9" topLeftCell="A10" activePane="bottomLeft" state="frozen"/>
      <selection activeCell="D8" sqref="D8:D9"/>
      <selection pane="bottomLeft" activeCell="A10" sqref="A10"/>
    </sheetView>
  </sheetViews>
  <sheetFormatPr baseColWidth="10" defaultRowHeight="12.75" x14ac:dyDescent="0.2"/>
  <cols>
    <col min="2" max="2" width="0" hidden="1" customWidth="1"/>
    <col min="4" max="4" width="16.42578125" customWidth="1"/>
    <col min="10" max="10" width="31.140625" customWidth="1"/>
    <col min="14" max="14" width="18.140625" customWidth="1"/>
    <col min="16" max="16" width="20.28515625" customWidth="1"/>
    <col min="17" max="17" width="21.42578125" customWidth="1"/>
    <col min="18" max="18" width="23.28515625" customWidth="1"/>
    <col min="19" max="19" width="15" hidden="1" customWidth="1"/>
    <col min="20" max="20" width="15.28515625" hidden="1" customWidth="1"/>
    <col min="21" max="22" width="0" hidden="1" customWidth="1"/>
    <col min="23" max="23" width="21" hidden="1" customWidth="1"/>
    <col min="24" max="24" width="20.42578125" hidden="1" customWidth="1"/>
    <col min="25" max="25" width="17.85546875" hidden="1" customWidth="1"/>
    <col min="26" max="26" width="0" hidden="1" customWidth="1"/>
    <col min="27" max="27" width="15" hidden="1" customWidth="1"/>
    <col min="28" max="28" width="17" hidden="1" customWidth="1"/>
    <col min="29" max="32" width="0" hidden="1" customWidth="1"/>
    <col min="33" max="33" width="24.28515625" hidden="1" customWidth="1"/>
  </cols>
  <sheetData>
    <row r="1" spans="1:34" x14ac:dyDescent="0.2">
      <c r="A1" s="679" t="s">
        <v>882</v>
      </c>
      <c r="B1" s="680"/>
      <c r="C1" s="680"/>
      <c r="D1" s="680"/>
      <c r="E1" s="680"/>
      <c r="F1" s="680"/>
      <c r="G1" s="680"/>
      <c r="H1" s="680"/>
      <c r="I1" s="680"/>
      <c r="J1" s="680"/>
      <c r="K1" s="680"/>
      <c r="L1" s="680"/>
      <c r="M1" s="680"/>
      <c r="N1" s="680"/>
      <c r="O1" s="680"/>
      <c r="P1" s="680"/>
      <c r="Q1" s="680"/>
      <c r="R1" s="680"/>
    </row>
    <row r="2" spans="1:34" x14ac:dyDescent="0.2">
      <c r="A2" s="680"/>
      <c r="B2" s="680"/>
      <c r="C2" s="680"/>
      <c r="D2" s="680"/>
      <c r="E2" s="680"/>
      <c r="F2" s="680"/>
      <c r="G2" s="680"/>
      <c r="H2" s="680"/>
      <c r="I2" s="680"/>
      <c r="J2" s="680"/>
      <c r="K2" s="680"/>
      <c r="L2" s="680"/>
      <c r="M2" s="680"/>
      <c r="N2" s="680"/>
      <c r="O2" s="680"/>
      <c r="P2" s="680"/>
      <c r="Q2" s="680"/>
      <c r="R2" s="680"/>
    </row>
    <row r="3" spans="1:34" x14ac:dyDescent="0.2">
      <c r="A3" s="680"/>
      <c r="B3" s="680"/>
      <c r="C3" s="680"/>
      <c r="D3" s="680"/>
      <c r="E3" s="680"/>
      <c r="F3" s="680"/>
      <c r="G3" s="680"/>
      <c r="H3" s="680"/>
      <c r="I3" s="680"/>
      <c r="J3" s="680"/>
      <c r="K3" s="680"/>
      <c r="L3" s="680"/>
      <c r="M3" s="680"/>
      <c r="N3" s="680"/>
      <c r="O3" s="680"/>
      <c r="P3" s="680"/>
      <c r="Q3" s="680"/>
      <c r="R3" s="680"/>
    </row>
    <row r="4" spans="1:34" x14ac:dyDescent="0.2">
      <c r="A4" s="680"/>
      <c r="B4" s="680"/>
      <c r="C4" s="680"/>
      <c r="D4" s="680"/>
      <c r="E4" s="680"/>
      <c r="F4" s="680"/>
      <c r="G4" s="680"/>
      <c r="H4" s="680"/>
      <c r="I4" s="680"/>
      <c r="J4" s="680"/>
      <c r="K4" s="680"/>
      <c r="L4" s="680"/>
      <c r="M4" s="680"/>
      <c r="N4" s="680"/>
      <c r="O4" s="680"/>
      <c r="P4" s="680"/>
      <c r="Q4" s="680"/>
      <c r="R4" s="680"/>
    </row>
    <row r="5" spans="1:34" ht="13.5" thickBot="1" x14ac:dyDescent="0.25">
      <c r="A5" s="680"/>
      <c r="B5" s="680"/>
      <c r="C5" s="680"/>
      <c r="D5" s="680"/>
      <c r="E5" s="680"/>
      <c r="F5" s="680"/>
      <c r="G5" s="680"/>
      <c r="H5" s="680"/>
      <c r="I5" s="680"/>
      <c r="J5" s="680"/>
      <c r="K5" s="680"/>
      <c r="L5" s="680"/>
      <c r="M5" s="680"/>
      <c r="N5" s="680"/>
      <c r="O5" s="680"/>
      <c r="P5" s="680"/>
      <c r="Q5" s="680"/>
      <c r="R5" s="680"/>
      <c r="S5" s="1"/>
      <c r="T5" s="1"/>
      <c r="U5" s="1"/>
      <c r="V5" s="1"/>
      <c r="W5" s="1"/>
      <c r="X5" s="1"/>
      <c r="Y5" s="1"/>
      <c r="Z5" s="1"/>
      <c r="AA5" s="1"/>
      <c r="AB5" s="1"/>
      <c r="AC5" s="1"/>
      <c r="AD5" s="1"/>
      <c r="AE5" s="1"/>
      <c r="AF5" s="1"/>
      <c r="AG5" s="1"/>
      <c r="AH5" s="1"/>
    </row>
    <row r="6" spans="1:34" ht="14.25" thickTop="1" thickBot="1" x14ac:dyDescent="0.25">
      <c r="A6" s="655" t="s">
        <v>12</v>
      </c>
      <c r="B6" s="656"/>
      <c r="C6" s="656"/>
      <c r="D6" s="656"/>
      <c r="E6" s="656"/>
      <c r="F6" s="656"/>
      <c r="G6" s="656"/>
      <c r="H6" s="659" t="s">
        <v>41</v>
      </c>
      <c r="I6" s="660"/>
      <c r="J6" s="660"/>
      <c r="K6" s="660"/>
      <c r="L6" s="660"/>
      <c r="M6" s="660"/>
      <c r="N6" s="660"/>
      <c r="O6" s="660"/>
      <c r="P6" s="660"/>
      <c r="Q6" s="660"/>
      <c r="R6" s="660"/>
      <c r="S6" s="660"/>
      <c r="T6" s="660"/>
      <c r="U6" s="661"/>
      <c r="V6" s="136"/>
      <c r="W6" s="665" t="s">
        <v>24</v>
      </c>
      <c r="X6" s="665"/>
      <c r="Y6" s="666"/>
      <c r="Z6" s="666"/>
      <c r="AA6" s="239"/>
      <c r="AB6" s="239"/>
      <c r="AC6" s="668" t="s">
        <v>43</v>
      </c>
      <c r="AD6" s="669"/>
      <c r="AE6" s="669"/>
      <c r="AF6" s="669"/>
      <c r="AG6" s="604" t="s">
        <v>99</v>
      </c>
    </row>
    <row r="7" spans="1:34" x14ac:dyDescent="0.2">
      <c r="A7" s="657"/>
      <c r="B7" s="658"/>
      <c r="C7" s="658"/>
      <c r="D7" s="658"/>
      <c r="E7" s="658"/>
      <c r="F7" s="658"/>
      <c r="G7" s="658"/>
      <c r="H7" s="662"/>
      <c r="I7" s="663"/>
      <c r="J7" s="663"/>
      <c r="K7" s="663"/>
      <c r="L7" s="663"/>
      <c r="M7" s="663"/>
      <c r="N7" s="663"/>
      <c r="O7" s="663"/>
      <c r="P7" s="663"/>
      <c r="Q7" s="663"/>
      <c r="R7" s="663"/>
      <c r="S7" s="663"/>
      <c r="T7" s="663"/>
      <c r="U7" s="664"/>
      <c r="V7" s="240"/>
      <c r="W7" s="667"/>
      <c r="X7" s="667"/>
      <c r="Y7" s="667"/>
      <c r="Z7" s="667"/>
      <c r="AA7" s="240"/>
      <c r="AB7" s="240"/>
      <c r="AC7" s="177"/>
      <c r="AD7" s="670" t="s">
        <v>42</v>
      </c>
      <c r="AE7" s="671"/>
      <c r="AF7" s="672"/>
      <c r="AG7" s="605"/>
    </row>
    <row r="8" spans="1:34" x14ac:dyDescent="0.2">
      <c r="A8" s="603" t="s">
        <v>25</v>
      </c>
      <c r="B8" s="673" t="s">
        <v>100</v>
      </c>
      <c r="C8" s="634" t="s">
        <v>14</v>
      </c>
      <c r="D8" s="634" t="s">
        <v>13</v>
      </c>
      <c r="E8" s="634" t="s">
        <v>15</v>
      </c>
      <c r="F8" s="634" t="s">
        <v>26</v>
      </c>
      <c r="G8" s="634" t="s">
        <v>85</v>
      </c>
      <c r="H8" s="603" t="s">
        <v>16</v>
      </c>
      <c r="I8" s="736" t="s">
        <v>4</v>
      </c>
      <c r="J8" s="675" t="s">
        <v>23</v>
      </c>
      <c r="K8" s="675" t="s">
        <v>62</v>
      </c>
      <c r="L8" s="675" t="s">
        <v>38</v>
      </c>
      <c r="M8" s="643" t="s">
        <v>63</v>
      </c>
      <c r="N8" s="643" t="s">
        <v>83</v>
      </c>
      <c r="O8" s="643" t="s">
        <v>101</v>
      </c>
      <c r="P8" s="603" t="s">
        <v>257</v>
      </c>
      <c r="Q8" s="643" t="s">
        <v>67</v>
      </c>
      <c r="R8" s="603" t="s">
        <v>258</v>
      </c>
      <c r="S8" s="603" t="s">
        <v>69</v>
      </c>
      <c r="T8" s="603" t="s">
        <v>70</v>
      </c>
      <c r="U8" s="603" t="s">
        <v>19</v>
      </c>
      <c r="V8" s="603" t="s">
        <v>65</v>
      </c>
      <c r="W8" s="603" t="s">
        <v>71</v>
      </c>
      <c r="X8" s="603" t="s">
        <v>72</v>
      </c>
      <c r="Y8" s="603" t="s">
        <v>259</v>
      </c>
      <c r="Z8" s="603" t="s">
        <v>64</v>
      </c>
      <c r="AA8" s="603" t="s">
        <v>98</v>
      </c>
      <c r="AB8" s="603"/>
      <c r="AC8" s="630" t="s">
        <v>260</v>
      </c>
      <c r="AD8" s="630" t="s">
        <v>86</v>
      </c>
      <c r="AE8" s="603" t="s">
        <v>87</v>
      </c>
      <c r="AF8" s="603" t="s">
        <v>88</v>
      </c>
      <c r="AG8" s="606"/>
    </row>
    <row r="9" spans="1:34" ht="68.25" customHeight="1" thickBot="1" x14ac:dyDescent="0.25">
      <c r="A9" s="603"/>
      <c r="B9" s="674"/>
      <c r="C9" s="634"/>
      <c r="D9" s="634"/>
      <c r="E9" s="634"/>
      <c r="F9" s="634"/>
      <c r="G9" s="634"/>
      <c r="H9" s="603"/>
      <c r="I9" s="736"/>
      <c r="J9" s="675"/>
      <c r="K9" s="675"/>
      <c r="L9" s="675"/>
      <c r="M9" s="643"/>
      <c r="N9" s="643"/>
      <c r="O9" s="643"/>
      <c r="P9" s="603"/>
      <c r="Q9" s="643"/>
      <c r="R9" s="603"/>
      <c r="S9" s="603"/>
      <c r="T9" s="603"/>
      <c r="U9" s="603"/>
      <c r="V9" s="603"/>
      <c r="W9" s="603"/>
      <c r="X9" s="603"/>
      <c r="Y9" s="603"/>
      <c r="Z9" s="603"/>
      <c r="AA9" s="230" t="s">
        <v>261</v>
      </c>
      <c r="AB9" s="230" t="s">
        <v>97</v>
      </c>
      <c r="AC9" s="630"/>
      <c r="AD9" s="630"/>
      <c r="AE9" s="603"/>
      <c r="AF9" s="603"/>
      <c r="AG9" s="607"/>
    </row>
    <row r="10" spans="1:34" ht="54.75" customHeight="1" thickBot="1" x14ac:dyDescent="0.25">
      <c r="A10" s="547"/>
      <c r="B10" s="548"/>
      <c r="C10" s="549"/>
      <c r="D10" s="549"/>
      <c r="E10" s="549"/>
      <c r="F10" s="550"/>
      <c r="G10" s="551"/>
      <c r="H10" s="552"/>
      <c r="I10" s="178">
        <v>1</v>
      </c>
      <c r="J10" s="115" t="s">
        <v>31</v>
      </c>
      <c r="K10" s="23"/>
      <c r="L10" s="23"/>
      <c r="M10" s="24">
        <f>SUM(M30:M35)</f>
        <v>12</v>
      </c>
      <c r="N10" s="179"/>
      <c r="O10" s="24"/>
      <c r="P10" s="246">
        <f>+P11+P20+P29+P36+P46+P56+P63+P70+P77+P86+P95+P104+P113+P122+P131+P140+P148+P156+P165+P175+P182+P191+P197+P203+P209+P211</f>
        <v>116653896628</v>
      </c>
      <c r="Q10" s="246">
        <f>+Q11+Q20+Q29+Q36+Q46+Q56+Q63+Q70+Q77+Q86+Q95+Q104+Q113+Q122+Q131+Q140+Q148+Q156+Q165+Q175+Q182+Q191+Q197+Q203+Q209+Q211</f>
        <v>24301208176</v>
      </c>
      <c r="R10" s="246">
        <f>+R11+R20+R29+R36+R46+R56+R63+R70+R77+R86+R95+R104+R113+R122+R131+R140+R148+R156+R165+R175+R182+R191+R197+R203+R209+R211</f>
        <v>115949801598</v>
      </c>
      <c r="S10" s="69">
        <v>42736</v>
      </c>
      <c r="T10" s="34">
        <v>42794</v>
      </c>
      <c r="U10" s="146">
        <f>ROUND((T10-S10)/7,0)</f>
        <v>8</v>
      </c>
      <c r="V10" s="180"/>
      <c r="W10" s="172">
        <f>+W11+W20+W29+W36+W46+W56+W63+W70+W77+W86+W95+W104+W113+W122+W131+W140+W148+W156+W165+W175+W182+W191+W197+W203+W209+W211</f>
        <v>115049242590</v>
      </c>
      <c r="X10" s="247">
        <f>+X11+X20+X29+X36+X46+X56+X63+X70+X77+X86+X95+X104+X113+X122+X131+X140+X148+X156+X165+X175+X182+X191+X197+X203+X209+X211</f>
        <v>19491727806</v>
      </c>
      <c r="Y10" s="105" t="s">
        <v>27</v>
      </c>
      <c r="Z10" s="181"/>
      <c r="AA10" s="182"/>
      <c r="AB10" s="182"/>
      <c r="AC10" s="167">
        <f>+O10-Z10</f>
        <v>0</v>
      </c>
      <c r="AD10" s="107">
        <f>+(AD11+AD20+AD29+AD36+AD46+AD56+AD63+AD70+AD77+AD86+AD95+AD104+AD113+AD122+AD131+AD140+AD148+AD156+AD165+AD175+AD182+AD191+AD197+AD203+AD209+AD211+AD214+AD220+AD227+AD246+AD249+AD251)/32</f>
        <v>0.8564060779238406</v>
      </c>
      <c r="AE10" s="107">
        <f>+(AE11+AE20+AE29+AE36+AE46+AE56+AE63+AE70+AE77+AE86+AE95+AE104+AE113+AE122+AE131+AE140+AE148+AE156+AE165+AE175+AE182+AE191+AE197+AE203+AE209)/25</f>
        <v>0.8</v>
      </c>
      <c r="AF10" s="187">
        <f>+W10/R10</f>
        <v>0.99223319923286935</v>
      </c>
      <c r="AG10" s="41"/>
    </row>
    <row r="11" spans="1:34" ht="54.75" customHeight="1" thickBot="1" x14ac:dyDescent="0.25">
      <c r="A11" s="678" t="s">
        <v>262</v>
      </c>
      <c r="B11" s="678"/>
      <c r="C11" s="678" t="s">
        <v>263</v>
      </c>
      <c r="D11" s="678" t="s">
        <v>264</v>
      </c>
      <c r="E11" s="678" t="s">
        <v>265</v>
      </c>
      <c r="F11" s="678" t="s">
        <v>266</v>
      </c>
      <c r="G11" s="678" t="s">
        <v>267</v>
      </c>
      <c r="H11" s="678" t="s">
        <v>268</v>
      </c>
      <c r="I11" s="125">
        <v>1.1000000000000001</v>
      </c>
      <c r="J11" s="3" t="s">
        <v>269</v>
      </c>
      <c r="K11" s="3" t="s">
        <v>270</v>
      </c>
      <c r="L11" s="3"/>
      <c r="M11" s="4">
        <f>SUM(M12:M19)</f>
        <v>14</v>
      </c>
      <c r="N11" s="4" t="s">
        <v>271</v>
      </c>
      <c r="O11" s="248">
        <v>1575</v>
      </c>
      <c r="P11" s="121">
        <v>5872260116</v>
      </c>
      <c r="Q11" s="6">
        <v>0</v>
      </c>
      <c r="R11" s="121">
        <v>5872260116</v>
      </c>
      <c r="S11" s="162">
        <v>43048</v>
      </c>
      <c r="T11" s="163">
        <v>43100</v>
      </c>
      <c r="U11" s="160">
        <f>ROUND((T11-S11)/7,0)</f>
        <v>7</v>
      </c>
      <c r="V11" s="4">
        <f>SUM(V12:V19)</f>
        <v>11</v>
      </c>
      <c r="W11" s="249">
        <v>5872259777</v>
      </c>
      <c r="X11" s="154">
        <v>0</v>
      </c>
      <c r="Y11" s="206" t="s">
        <v>272</v>
      </c>
      <c r="Z11" s="155">
        <v>1575</v>
      </c>
      <c r="AA11" s="162">
        <v>43048</v>
      </c>
      <c r="AB11" s="163">
        <v>43100</v>
      </c>
      <c r="AC11" s="250">
        <f>+O11-Z11</f>
        <v>0</v>
      </c>
      <c r="AD11" s="251">
        <f>+V11/M11</f>
        <v>0.7857142857142857</v>
      </c>
      <c r="AE11" s="252">
        <f>+Z11/O11</f>
        <v>1</v>
      </c>
      <c r="AF11" s="253">
        <f>+W11/R11</f>
        <v>0.99999994227094968</v>
      </c>
      <c r="AG11" s="723" t="s">
        <v>273</v>
      </c>
    </row>
    <row r="12" spans="1:34" ht="54.75" customHeight="1" thickBot="1" x14ac:dyDescent="0.25">
      <c r="A12" s="722"/>
      <c r="B12" s="678"/>
      <c r="C12" s="722"/>
      <c r="D12" s="722"/>
      <c r="E12" s="722"/>
      <c r="F12" s="678"/>
      <c r="G12" s="722"/>
      <c r="H12" s="722"/>
      <c r="I12" s="126" t="s">
        <v>2</v>
      </c>
      <c r="J12" s="19" t="s">
        <v>274</v>
      </c>
      <c r="K12" s="19" t="s">
        <v>270</v>
      </c>
      <c r="L12" s="19" t="s">
        <v>17</v>
      </c>
      <c r="M12" s="7">
        <v>1</v>
      </c>
      <c r="N12" s="7" t="s">
        <v>0</v>
      </c>
      <c r="O12" s="725" t="s">
        <v>84</v>
      </c>
      <c r="P12" s="726"/>
      <c r="Q12" s="726"/>
      <c r="R12" s="727"/>
      <c r="S12" s="71"/>
      <c r="T12" s="8"/>
      <c r="U12" s="13">
        <f>ROUND((T12-S12)/7,0)</f>
        <v>0</v>
      </c>
      <c r="V12" s="137">
        <v>1</v>
      </c>
      <c r="W12" s="635" t="s">
        <v>84</v>
      </c>
      <c r="X12" s="635"/>
      <c r="Y12" s="635"/>
      <c r="Z12" s="635"/>
      <c r="AA12" s="635"/>
      <c r="AB12" s="635"/>
      <c r="AC12" s="636"/>
      <c r="AD12" s="254">
        <f>+V12/M108</f>
        <v>1</v>
      </c>
      <c r="AE12" s="608"/>
      <c r="AF12" s="609"/>
      <c r="AG12" s="724"/>
    </row>
    <row r="13" spans="1:34" ht="54.75" customHeight="1" thickBot="1" x14ac:dyDescent="0.25">
      <c r="A13" s="722"/>
      <c r="B13" s="678"/>
      <c r="C13" s="722"/>
      <c r="D13" s="722"/>
      <c r="E13" s="722"/>
      <c r="F13" s="678"/>
      <c r="G13" s="722"/>
      <c r="H13" s="722"/>
      <c r="I13" s="127" t="s">
        <v>3</v>
      </c>
      <c r="J13" s="20" t="s">
        <v>275</v>
      </c>
      <c r="K13" s="20" t="s">
        <v>270</v>
      </c>
      <c r="L13" s="20" t="s">
        <v>17</v>
      </c>
      <c r="M13" s="12">
        <v>1</v>
      </c>
      <c r="N13" s="12" t="s">
        <v>153</v>
      </c>
      <c r="O13" s="728"/>
      <c r="P13" s="729"/>
      <c r="Q13" s="729"/>
      <c r="R13" s="730"/>
      <c r="S13" s="71"/>
      <c r="T13" s="8"/>
      <c r="U13" s="14">
        <f>ROUND((T13-S13)/7,0)</f>
        <v>0</v>
      </c>
      <c r="V13" s="138">
        <v>1</v>
      </c>
      <c r="W13" s="635"/>
      <c r="X13" s="635"/>
      <c r="Y13" s="635"/>
      <c r="Z13" s="635"/>
      <c r="AA13" s="635"/>
      <c r="AB13" s="635"/>
      <c r="AC13" s="636"/>
      <c r="AD13" s="254">
        <f t="shared" ref="AD13:AD19" si="0">+V13/M13</f>
        <v>1</v>
      </c>
      <c r="AE13" s="610"/>
      <c r="AF13" s="611"/>
      <c r="AG13" s="724"/>
    </row>
    <row r="14" spans="1:34" ht="54.75" customHeight="1" thickBot="1" x14ac:dyDescent="0.25">
      <c r="A14" s="722"/>
      <c r="B14" s="678"/>
      <c r="C14" s="722"/>
      <c r="D14" s="722"/>
      <c r="E14" s="722"/>
      <c r="F14" s="678"/>
      <c r="G14" s="722"/>
      <c r="H14" s="722"/>
      <c r="I14" s="126" t="s">
        <v>6</v>
      </c>
      <c r="J14" s="20" t="s">
        <v>276</v>
      </c>
      <c r="K14" s="20" t="s">
        <v>270</v>
      </c>
      <c r="L14" s="20" t="s">
        <v>17</v>
      </c>
      <c r="M14" s="12">
        <v>1</v>
      </c>
      <c r="N14" s="12" t="s">
        <v>277</v>
      </c>
      <c r="O14" s="728"/>
      <c r="P14" s="729"/>
      <c r="Q14" s="729"/>
      <c r="R14" s="730"/>
      <c r="S14" s="18"/>
      <c r="T14" s="9"/>
      <c r="U14" s="14">
        <f t="shared" ref="U14:U220" si="1">ROUND((T14-S14)/7,0)</f>
        <v>0</v>
      </c>
      <c r="V14" s="138">
        <v>1</v>
      </c>
      <c r="W14" s="635"/>
      <c r="X14" s="635"/>
      <c r="Y14" s="635"/>
      <c r="Z14" s="635"/>
      <c r="AA14" s="635"/>
      <c r="AB14" s="635"/>
      <c r="AC14" s="636"/>
      <c r="AD14" s="254">
        <f t="shared" si="0"/>
        <v>1</v>
      </c>
      <c r="AE14" s="610"/>
      <c r="AF14" s="611"/>
      <c r="AG14" s="724"/>
    </row>
    <row r="15" spans="1:34" ht="54.75" customHeight="1" thickBot="1" x14ac:dyDescent="0.25">
      <c r="A15" s="722"/>
      <c r="B15" s="678"/>
      <c r="C15" s="722"/>
      <c r="D15" s="722"/>
      <c r="E15" s="722"/>
      <c r="F15" s="678"/>
      <c r="G15" s="722"/>
      <c r="H15" s="722"/>
      <c r="I15" s="127" t="s">
        <v>7</v>
      </c>
      <c r="J15" s="20" t="s">
        <v>278</v>
      </c>
      <c r="K15" s="20" t="s">
        <v>270</v>
      </c>
      <c r="L15" s="20" t="s">
        <v>17</v>
      </c>
      <c r="M15" s="12">
        <v>1</v>
      </c>
      <c r="N15" s="12" t="s">
        <v>279</v>
      </c>
      <c r="O15" s="728"/>
      <c r="P15" s="729"/>
      <c r="Q15" s="729"/>
      <c r="R15" s="730"/>
      <c r="S15" s="18"/>
      <c r="T15" s="9"/>
      <c r="U15" s="14">
        <f t="shared" si="1"/>
        <v>0</v>
      </c>
      <c r="V15" s="138">
        <v>1</v>
      </c>
      <c r="W15" s="635"/>
      <c r="X15" s="635"/>
      <c r="Y15" s="635"/>
      <c r="Z15" s="635"/>
      <c r="AA15" s="635"/>
      <c r="AB15" s="635"/>
      <c r="AC15" s="636"/>
      <c r="AD15" s="254">
        <f t="shared" si="0"/>
        <v>1</v>
      </c>
      <c r="AE15" s="610"/>
      <c r="AF15" s="611"/>
      <c r="AG15" s="724"/>
    </row>
    <row r="16" spans="1:34" ht="54.75" customHeight="1" thickBot="1" x14ac:dyDescent="0.25">
      <c r="A16" s="722"/>
      <c r="B16" s="678"/>
      <c r="C16" s="722"/>
      <c r="D16" s="722"/>
      <c r="E16" s="722"/>
      <c r="F16" s="678"/>
      <c r="G16" s="722"/>
      <c r="H16" s="722"/>
      <c r="I16" s="126" t="s">
        <v>40</v>
      </c>
      <c r="J16" s="20" t="s">
        <v>280</v>
      </c>
      <c r="K16" s="20" t="s">
        <v>270</v>
      </c>
      <c r="L16" s="20" t="s">
        <v>17</v>
      </c>
      <c r="M16" s="12">
        <v>1</v>
      </c>
      <c r="N16" s="12" t="s">
        <v>281</v>
      </c>
      <c r="O16" s="728"/>
      <c r="P16" s="729"/>
      <c r="Q16" s="729"/>
      <c r="R16" s="730"/>
      <c r="S16" s="18"/>
      <c r="T16" s="9"/>
      <c r="U16" s="14">
        <f t="shared" si="1"/>
        <v>0</v>
      </c>
      <c r="V16" s="138">
        <v>1</v>
      </c>
      <c r="W16" s="635"/>
      <c r="X16" s="635"/>
      <c r="Y16" s="635"/>
      <c r="Z16" s="635"/>
      <c r="AA16" s="635"/>
      <c r="AB16" s="635"/>
      <c r="AC16" s="636"/>
      <c r="AD16" s="254">
        <f t="shared" si="0"/>
        <v>1</v>
      </c>
      <c r="AE16" s="610"/>
      <c r="AF16" s="611"/>
      <c r="AG16" s="724"/>
    </row>
    <row r="17" spans="1:33" ht="54.75" customHeight="1" thickBot="1" x14ac:dyDescent="0.25">
      <c r="A17" s="722"/>
      <c r="B17" s="678"/>
      <c r="C17" s="722"/>
      <c r="D17" s="722"/>
      <c r="E17" s="722"/>
      <c r="F17" s="678"/>
      <c r="G17" s="722"/>
      <c r="H17" s="722"/>
      <c r="I17" s="127" t="s">
        <v>282</v>
      </c>
      <c r="J17" s="20" t="s">
        <v>283</v>
      </c>
      <c r="K17" s="20" t="s">
        <v>270</v>
      </c>
      <c r="L17" s="20" t="s">
        <v>284</v>
      </c>
      <c r="M17" s="12">
        <v>4</v>
      </c>
      <c r="N17" s="12" t="s">
        <v>0</v>
      </c>
      <c r="O17" s="728"/>
      <c r="P17" s="729"/>
      <c r="Q17" s="729"/>
      <c r="R17" s="730"/>
      <c r="S17" s="18"/>
      <c r="T17" s="9"/>
      <c r="U17" s="14">
        <f t="shared" si="1"/>
        <v>0</v>
      </c>
      <c r="V17" s="138">
        <v>4</v>
      </c>
      <c r="W17" s="635"/>
      <c r="X17" s="635"/>
      <c r="Y17" s="635"/>
      <c r="Z17" s="635"/>
      <c r="AA17" s="635"/>
      <c r="AB17" s="635"/>
      <c r="AC17" s="636"/>
      <c r="AD17" s="254">
        <f t="shared" si="0"/>
        <v>1</v>
      </c>
      <c r="AE17" s="610"/>
      <c r="AF17" s="611"/>
      <c r="AG17" s="724"/>
    </row>
    <row r="18" spans="1:33" ht="54.75" customHeight="1" thickBot="1" x14ac:dyDescent="0.25">
      <c r="A18" s="722"/>
      <c r="B18" s="678"/>
      <c r="C18" s="722"/>
      <c r="D18" s="722"/>
      <c r="E18" s="722"/>
      <c r="F18" s="678"/>
      <c r="G18" s="722"/>
      <c r="H18" s="722"/>
      <c r="I18" s="126" t="s">
        <v>285</v>
      </c>
      <c r="J18" s="20" t="s">
        <v>286</v>
      </c>
      <c r="K18" s="20" t="s">
        <v>270</v>
      </c>
      <c r="L18" s="20" t="s">
        <v>284</v>
      </c>
      <c r="M18" s="12">
        <v>2</v>
      </c>
      <c r="N18" s="12" t="s">
        <v>287</v>
      </c>
      <c r="O18" s="728"/>
      <c r="P18" s="729"/>
      <c r="Q18" s="729"/>
      <c r="R18" s="730"/>
      <c r="S18" s="18"/>
      <c r="T18" s="9"/>
      <c r="U18" s="14">
        <f t="shared" si="1"/>
        <v>0</v>
      </c>
      <c r="V18" s="138">
        <v>2</v>
      </c>
      <c r="W18" s="635"/>
      <c r="X18" s="635"/>
      <c r="Y18" s="635"/>
      <c r="Z18" s="635"/>
      <c r="AA18" s="635"/>
      <c r="AB18" s="635"/>
      <c r="AC18" s="636"/>
      <c r="AD18" s="254">
        <f t="shared" si="0"/>
        <v>1</v>
      </c>
      <c r="AE18" s="610"/>
      <c r="AF18" s="611"/>
      <c r="AG18" s="724"/>
    </row>
    <row r="19" spans="1:33" ht="54.75" customHeight="1" thickBot="1" x14ac:dyDescent="0.25">
      <c r="A19" s="722"/>
      <c r="B19" s="678"/>
      <c r="C19" s="722"/>
      <c r="D19" s="722"/>
      <c r="E19" s="722"/>
      <c r="F19" s="678"/>
      <c r="G19" s="722"/>
      <c r="H19" s="722"/>
      <c r="I19" s="128" t="s">
        <v>288</v>
      </c>
      <c r="J19" s="222" t="s">
        <v>289</v>
      </c>
      <c r="K19" s="222" t="s">
        <v>270</v>
      </c>
      <c r="L19" s="222" t="s">
        <v>32</v>
      </c>
      <c r="M19" s="77">
        <v>3</v>
      </c>
      <c r="N19" s="77" t="s">
        <v>290</v>
      </c>
      <c r="O19" s="728"/>
      <c r="P19" s="729"/>
      <c r="Q19" s="729"/>
      <c r="R19" s="730"/>
      <c r="S19" s="18"/>
      <c r="T19" s="9"/>
      <c r="U19" s="14">
        <f t="shared" si="1"/>
        <v>0</v>
      </c>
      <c r="V19" s="138"/>
      <c r="W19" s="731"/>
      <c r="X19" s="731"/>
      <c r="Y19" s="731"/>
      <c r="Z19" s="731"/>
      <c r="AA19" s="731"/>
      <c r="AB19" s="731"/>
      <c r="AC19" s="732"/>
      <c r="AD19" s="254">
        <f t="shared" si="0"/>
        <v>0</v>
      </c>
      <c r="AE19" s="733"/>
      <c r="AF19" s="734"/>
      <c r="AG19" s="724"/>
    </row>
    <row r="20" spans="1:33" ht="54.75" customHeight="1" thickBot="1" x14ac:dyDescent="0.25">
      <c r="A20" s="678" t="s">
        <v>262</v>
      </c>
      <c r="B20" s="553"/>
      <c r="C20" s="678" t="s">
        <v>263</v>
      </c>
      <c r="D20" s="682" t="s">
        <v>264</v>
      </c>
      <c r="E20" s="682" t="s">
        <v>265</v>
      </c>
      <c r="F20" s="682" t="s">
        <v>266</v>
      </c>
      <c r="G20" s="682" t="s">
        <v>267</v>
      </c>
      <c r="H20" s="682" t="s">
        <v>268</v>
      </c>
      <c r="I20" s="164" t="s">
        <v>73</v>
      </c>
      <c r="J20" s="3" t="s">
        <v>291</v>
      </c>
      <c r="K20" s="3" t="s">
        <v>270</v>
      </c>
      <c r="L20" s="3" t="s">
        <v>17</v>
      </c>
      <c r="M20" s="108">
        <f>SUM(M21:M28)</f>
        <v>12</v>
      </c>
      <c r="N20" s="4" t="s">
        <v>292</v>
      </c>
      <c r="O20" s="108">
        <v>760</v>
      </c>
      <c r="P20" s="108">
        <v>0</v>
      </c>
      <c r="Q20" s="4">
        <v>0</v>
      </c>
      <c r="R20" s="121">
        <v>0</v>
      </c>
      <c r="S20" s="162"/>
      <c r="T20" s="163"/>
      <c r="U20" s="160">
        <f>ROUND((T20-S20)/7,0)</f>
        <v>0</v>
      </c>
      <c r="V20" s="108">
        <f>SUM(V21:V28)</f>
        <v>7</v>
      </c>
      <c r="W20" s="255">
        <v>0</v>
      </c>
      <c r="X20" s="154">
        <v>0</v>
      </c>
      <c r="Y20" s="155"/>
      <c r="Z20" s="155">
        <v>0</v>
      </c>
      <c r="AA20" s="256"/>
      <c r="AB20" s="256"/>
      <c r="AC20" s="257">
        <f>+O20-Y20</f>
        <v>760</v>
      </c>
      <c r="AD20" s="251">
        <f>+V20/M20</f>
        <v>0.58333333333333337</v>
      </c>
      <c r="AE20" s="252">
        <f>+Z20/O20</f>
        <v>0</v>
      </c>
      <c r="AF20" s="402">
        <v>0</v>
      </c>
      <c r="AG20" s="689" t="s">
        <v>293</v>
      </c>
    </row>
    <row r="21" spans="1:33" ht="54.75" customHeight="1" x14ac:dyDescent="0.2">
      <c r="A21" s="722"/>
      <c r="B21" s="553"/>
      <c r="C21" s="735"/>
      <c r="D21" s="682"/>
      <c r="E21" s="682"/>
      <c r="F21" s="682"/>
      <c r="G21" s="682"/>
      <c r="H21" s="682"/>
      <c r="I21" s="127" t="s">
        <v>74</v>
      </c>
      <c r="J21" s="259" t="s">
        <v>274</v>
      </c>
      <c r="K21" s="259" t="s">
        <v>270</v>
      </c>
      <c r="L21" s="259" t="s">
        <v>17</v>
      </c>
      <c r="M21" s="260">
        <v>1</v>
      </c>
      <c r="N21" s="260" t="s">
        <v>0</v>
      </c>
      <c r="O21" s="702" t="s">
        <v>84</v>
      </c>
      <c r="P21" s="719"/>
      <c r="Q21" s="719"/>
      <c r="R21" s="719"/>
      <c r="S21" s="9"/>
      <c r="T21" s="9"/>
      <c r="U21" s="161">
        <f t="shared" ref="U21:U28" si="2">ROUND((T21-S21)/7,0)</f>
        <v>0</v>
      </c>
      <c r="V21" s="12">
        <v>1</v>
      </c>
      <c r="W21" s="624" t="s">
        <v>84</v>
      </c>
      <c r="X21" s="625"/>
      <c r="Y21" s="625"/>
      <c r="Z21" s="625"/>
      <c r="AA21" s="625"/>
      <c r="AB21" s="625"/>
      <c r="AC21" s="626"/>
      <c r="AD21" s="148"/>
      <c r="AE21" s="21"/>
      <c r="AF21" s="403"/>
      <c r="AG21" s="689"/>
    </row>
    <row r="22" spans="1:33" ht="54.75" customHeight="1" x14ac:dyDescent="0.2">
      <c r="A22" s="722"/>
      <c r="B22" s="553"/>
      <c r="C22" s="735"/>
      <c r="D22" s="682"/>
      <c r="E22" s="682"/>
      <c r="F22" s="682"/>
      <c r="G22" s="682"/>
      <c r="H22" s="682"/>
      <c r="I22" s="127" t="s">
        <v>75</v>
      </c>
      <c r="J22" s="20" t="s">
        <v>275</v>
      </c>
      <c r="K22" s="20" t="s">
        <v>270</v>
      </c>
      <c r="L22" s="20" t="s">
        <v>17</v>
      </c>
      <c r="M22" s="12">
        <v>1</v>
      </c>
      <c r="N22" s="12" t="s">
        <v>153</v>
      </c>
      <c r="O22" s="720"/>
      <c r="P22" s="721"/>
      <c r="Q22" s="721"/>
      <c r="R22" s="721"/>
      <c r="S22" s="9"/>
      <c r="T22" s="9"/>
      <c r="U22" s="161">
        <f t="shared" si="2"/>
        <v>0</v>
      </c>
      <c r="V22" s="12">
        <v>1</v>
      </c>
      <c r="W22" s="627"/>
      <c r="X22" s="628"/>
      <c r="Y22" s="628"/>
      <c r="Z22" s="628"/>
      <c r="AA22" s="628"/>
      <c r="AB22" s="628"/>
      <c r="AC22" s="629"/>
      <c r="AD22" s="148"/>
      <c r="AE22" s="21"/>
      <c r="AF22" s="403"/>
      <c r="AG22" s="689"/>
    </row>
    <row r="23" spans="1:33" ht="54.75" customHeight="1" x14ac:dyDescent="0.2">
      <c r="A23" s="722"/>
      <c r="B23" s="553"/>
      <c r="C23" s="735"/>
      <c r="D23" s="682"/>
      <c r="E23" s="682"/>
      <c r="F23" s="682"/>
      <c r="G23" s="682"/>
      <c r="H23" s="682"/>
      <c r="I23" s="127" t="s">
        <v>76</v>
      </c>
      <c r="J23" s="20" t="s">
        <v>276</v>
      </c>
      <c r="K23" s="20" t="s">
        <v>270</v>
      </c>
      <c r="L23" s="20" t="s">
        <v>17</v>
      </c>
      <c r="M23" s="12">
        <v>1</v>
      </c>
      <c r="N23" s="12" t="s">
        <v>277</v>
      </c>
      <c r="O23" s="720"/>
      <c r="P23" s="721"/>
      <c r="Q23" s="721"/>
      <c r="R23" s="721"/>
      <c r="S23" s="9"/>
      <c r="T23" s="9"/>
      <c r="U23" s="161"/>
      <c r="V23" s="12">
        <v>1</v>
      </c>
      <c r="W23" s="627"/>
      <c r="X23" s="628"/>
      <c r="Y23" s="628"/>
      <c r="Z23" s="628"/>
      <c r="AA23" s="628"/>
      <c r="AB23" s="628"/>
      <c r="AC23" s="629"/>
      <c r="AD23" s="148"/>
      <c r="AE23" s="21"/>
      <c r="AF23" s="403"/>
      <c r="AG23" s="689"/>
    </row>
    <row r="24" spans="1:33" ht="54.75" customHeight="1" x14ac:dyDescent="0.2">
      <c r="A24" s="722"/>
      <c r="B24" s="553"/>
      <c r="C24" s="735"/>
      <c r="D24" s="682"/>
      <c r="E24" s="682"/>
      <c r="F24" s="682"/>
      <c r="G24" s="682"/>
      <c r="H24" s="682"/>
      <c r="I24" s="127" t="s">
        <v>77</v>
      </c>
      <c r="J24" s="20" t="s">
        <v>294</v>
      </c>
      <c r="K24" s="20" t="s">
        <v>270</v>
      </c>
      <c r="L24" s="20" t="s">
        <v>17</v>
      </c>
      <c r="M24" s="12">
        <v>0</v>
      </c>
      <c r="N24" s="12" t="s">
        <v>295</v>
      </c>
      <c r="O24" s="720"/>
      <c r="P24" s="721"/>
      <c r="Q24" s="721"/>
      <c r="R24" s="721"/>
      <c r="S24" s="9"/>
      <c r="T24" s="9"/>
      <c r="U24" s="161"/>
      <c r="V24" s="12">
        <v>0</v>
      </c>
      <c r="W24" s="627"/>
      <c r="X24" s="628"/>
      <c r="Y24" s="628"/>
      <c r="Z24" s="628"/>
      <c r="AA24" s="628"/>
      <c r="AB24" s="628"/>
      <c r="AC24" s="629"/>
      <c r="AD24" s="148"/>
      <c r="AE24" s="21"/>
      <c r="AF24" s="403"/>
      <c r="AG24" s="689"/>
    </row>
    <row r="25" spans="1:33" ht="54.75" customHeight="1" x14ac:dyDescent="0.2">
      <c r="A25" s="722"/>
      <c r="B25" s="553"/>
      <c r="C25" s="735"/>
      <c r="D25" s="682"/>
      <c r="E25" s="682"/>
      <c r="F25" s="682"/>
      <c r="G25" s="682"/>
      <c r="H25" s="682"/>
      <c r="I25" s="127" t="s">
        <v>296</v>
      </c>
      <c r="J25" s="20" t="s">
        <v>297</v>
      </c>
      <c r="K25" s="20" t="s">
        <v>270</v>
      </c>
      <c r="L25" s="20" t="s">
        <v>17</v>
      </c>
      <c r="M25" s="12">
        <v>0</v>
      </c>
      <c r="N25" s="12" t="s">
        <v>295</v>
      </c>
      <c r="O25" s="720"/>
      <c r="P25" s="721"/>
      <c r="Q25" s="721"/>
      <c r="R25" s="721"/>
      <c r="S25" s="9"/>
      <c r="T25" s="9"/>
      <c r="U25" s="161"/>
      <c r="V25" s="12">
        <v>0</v>
      </c>
      <c r="W25" s="627"/>
      <c r="X25" s="628"/>
      <c r="Y25" s="628"/>
      <c r="Z25" s="628"/>
      <c r="AA25" s="628"/>
      <c r="AB25" s="628"/>
      <c r="AC25" s="629"/>
      <c r="AD25" s="148"/>
      <c r="AE25" s="21"/>
      <c r="AF25" s="403"/>
      <c r="AG25" s="689"/>
    </row>
    <row r="26" spans="1:33" ht="54.75" customHeight="1" x14ac:dyDescent="0.2">
      <c r="A26" s="722"/>
      <c r="B26" s="553"/>
      <c r="C26" s="735"/>
      <c r="D26" s="682"/>
      <c r="E26" s="682"/>
      <c r="F26" s="682"/>
      <c r="G26" s="682"/>
      <c r="H26" s="682"/>
      <c r="I26" s="127" t="s">
        <v>298</v>
      </c>
      <c r="J26" s="20" t="s">
        <v>283</v>
      </c>
      <c r="K26" s="20" t="s">
        <v>270</v>
      </c>
      <c r="L26" s="20" t="s">
        <v>17</v>
      </c>
      <c r="M26" s="12">
        <v>4</v>
      </c>
      <c r="N26" s="12" t="s">
        <v>0</v>
      </c>
      <c r="O26" s="720"/>
      <c r="P26" s="721"/>
      <c r="Q26" s="721"/>
      <c r="R26" s="721"/>
      <c r="S26" s="9"/>
      <c r="T26" s="9"/>
      <c r="U26" s="161">
        <f t="shared" si="2"/>
        <v>0</v>
      </c>
      <c r="V26" s="12">
        <v>4</v>
      </c>
      <c r="W26" s="627"/>
      <c r="X26" s="628"/>
      <c r="Y26" s="628"/>
      <c r="Z26" s="628"/>
      <c r="AA26" s="628"/>
      <c r="AB26" s="628"/>
      <c r="AC26" s="629"/>
      <c r="AD26" s="148"/>
      <c r="AE26" s="21"/>
      <c r="AF26" s="403"/>
      <c r="AG26" s="689"/>
    </row>
    <row r="27" spans="1:33" ht="54.75" customHeight="1" x14ac:dyDescent="0.2">
      <c r="A27" s="722"/>
      <c r="B27" s="553"/>
      <c r="C27" s="735"/>
      <c r="D27" s="682"/>
      <c r="E27" s="682"/>
      <c r="F27" s="682"/>
      <c r="G27" s="682"/>
      <c r="H27" s="682"/>
      <c r="I27" s="127" t="s">
        <v>299</v>
      </c>
      <c r="J27" s="20" t="s">
        <v>286</v>
      </c>
      <c r="K27" s="20" t="s">
        <v>270</v>
      </c>
      <c r="L27" s="20" t="s">
        <v>17</v>
      </c>
      <c r="M27" s="12">
        <v>2</v>
      </c>
      <c r="N27" s="12" t="s">
        <v>287</v>
      </c>
      <c r="O27" s="720"/>
      <c r="P27" s="721"/>
      <c r="Q27" s="721"/>
      <c r="R27" s="721"/>
      <c r="S27" s="9"/>
      <c r="T27" s="9"/>
      <c r="U27" s="161">
        <f t="shared" si="2"/>
        <v>0</v>
      </c>
      <c r="V27" s="12">
        <v>0</v>
      </c>
      <c r="W27" s="627"/>
      <c r="X27" s="628"/>
      <c r="Y27" s="628"/>
      <c r="Z27" s="628"/>
      <c r="AA27" s="628"/>
      <c r="AB27" s="628"/>
      <c r="AC27" s="629"/>
      <c r="AD27" s="148"/>
      <c r="AE27" s="21"/>
      <c r="AF27" s="403"/>
      <c r="AG27" s="689"/>
    </row>
    <row r="28" spans="1:33" ht="54.75" customHeight="1" thickBot="1" x14ac:dyDescent="0.25">
      <c r="A28" s="722"/>
      <c r="B28" s="553"/>
      <c r="C28" s="735"/>
      <c r="D28" s="682"/>
      <c r="E28" s="682"/>
      <c r="F28" s="682"/>
      <c r="G28" s="682"/>
      <c r="H28" s="682"/>
      <c r="I28" s="128" t="s">
        <v>300</v>
      </c>
      <c r="J28" s="222" t="s">
        <v>289</v>
      </c>
      <c r="K28" s="222" t="s">
        <v>270</v>
      </c>
      <c r="L28" s="222" t="s">
        <v>17</v>
      </c>
      <c r="M28" s="77">
        <v>3</v>
      </c>
      <c r="N28" s="77" t="s">
        <v>290</v>
      </c>
      <c r="O28" s="720"/>
      <c r="P28" s="721"/>
      <c r="Q28" s="721"/>
      <c r="R28" s="721"/>
      <c r="S28" s="78"/>
      <c r="T28" s="78"/>
      <c r="U28" s="261">
        <f t="shared" si="2"/>
        <v>0</v>
      </c>
      <c r="V28" s="77">
        <v>0</v>
      </c>
      <c r="W28" s="627"/>
      <c r="X28" s="628"/>
      <c r="Y28" s="628"/>
      <c r="Z28" s="628"/>
      <c r="AA28" s="628"/>
      <c r="AB28" s="628"/>
      <c r="AC28" s="629"/>
      <c r="AD28" s="262"/>
      <c r="AE28" s="35"/>
      <c r="AF28" s="404"/>
      <c r="AG28" s="689"/>
    </row>
    <row r="29" spans="1:33" ht="54.75" customHeight="1" thickBot="1" x14ac:dyDescent="0.25">
      <c r="A29" s="682" t="s">
        <v>881</v>
      </c>
      <c r="B29" s="554"/>
      <c r="C29" s="682" t="s">
        <v>263</v>
      </c>
      <c r="D29" s="682" t="s">
        <v>264</v>
      </c>
      <c r="E29" s="682" t="s">
        <v>265</v>
      </c>
      <c r="F29" s="682" t="s">
        <v>266</v>
      </c>
      <c r="G29" s="682" t="s">
        <v>267</v>
      </c>
      <c r="H29" s="682" t="s">
        <v>268</v>
      </c>
      <c r="I29" s="125">
        <v>1.3</v>
      </c>
      <c r="J29" s="3" t="s">
        <v>301</v>
      </c>
      <c r="K29" s="3" t="s">
        <v>270</v>
      </c>
      <c r="L29" s="3" t="s">
        <v>17</v>
      </c>
      <c r="M29" s="108">
        <f>SUM(M30:M35)</f>
        <v>12</v>
      </c>
      <c r="N29" s="4" t="s">
        <v>302</v>
      </c>
      <c r="O29" s="108">
        <v>1</v>
      </c>
      <c r="P29" s="263">
        <v>300000000</v>
      </c>
      <c r="Q29" s="4">
        <v>0</v>
      </c>
      <c r="R29" s="264">
        <v>300000000</v>
      </c>
      <c r="S29" s="80">
        <v>43070</v>
      </c>
      <c r="T29" s="80">
        <v>43100</v>
      </c>
      <c r="U29" s="25">
        <f>ROUND((T29-S29)/7,0)</f>
        <v>4</v>
      </c>
      <c r="V29" s="4">
        <f>SUM(V30:V35)</f>
        <v>10</v>
      </c>
      <c r="W29" s="264">
        <v>286068436</v>
      </c>
      <c r="X29" s="4">
        <v>0</v>
      </c>
      <c r="Y29" s="265" t="s">
        <v>303</v>
      </c>
      <c r="Z29" s="25">
        <v>1</v>
      </c>
      <c r="AA29" s="266">
        <v>43073</v>
      </c>
      <c r="AB29" s="266">
        <v>43100</v>
      </c>
      <c r="AC29" s="267">
        <f>+O29-Z29</f>
        <v>0</v>
      </c>
      <c r="AD29" s="268">
        <f>+V29/M29</f>
        <v>0.83333333333333337</v>
      </c>
      <c r="AE29" s="152">
        <f>+Z29/O29</f>
        <v>1</v>
      </c>
      <c r="AF29" s="269">
        <f>+W29/R29</f>
        <v>0.95356145333333331</v>
      </c>
      <c r="AG29" s="688" t="s">
        <v>652</v>
      </c>
    </row>
    <row r="30" spans="1:33" ht="54.75" customHeight="1" thickBot="1" x14ac:dyDescent="0.25">
      <c r="A30" s="682"/>
      <c r="B30" s="554"/>
      <c r="C30" s="682"/>
      <c r="D30" s="682"/>
      <c r="E30" s="682"/>
      <c r="F30" s="682"/>
      <c r="G30" s="682"/>
      <c r="H30" s="682"/>
      <c r="I30" s="126" t="s">
        <v>304</v>
      </c>
      <c r="J30" s="19" t="s">
        <v>274</v>
      </c>
      <c r="K30" s="19" t="s">
        <v>270</v>
      </c>
      <c r="L30" s="19" t="s">
        <v>17</v>
      </c>
      <c r="M30" s="7">
        <v>1</v>
      </c>
      <c r="N30" s="7" t="s">
        <v>0</v>
      </c>
      <c r="O30" s="270"/>
      <c r="P30" s="271"/>
      <c r="Q30" s="271"/>
      <c r="R30" s="271"/>
      <c r="S30" s="272"/>
      <c r="T30" s="228"/>
      <c r="U30" s="273"/>
      <c r="V30" s="223">
        <v>1</v>
      </c>
      <c r="W30" s="233"/>
      <c r="X30" s="233"/>
      <c r="Y30" s="233"/>
      <c r="Z30" s="233"/>
      <c r="AA30" s="233"/>
      <c r="AB30" s="233"/>
      <c r="AC30" s="233"/>
      <c r="AD30" s="274"/>
      <c r="AE30" s="275"/>
      <c r="AF30" s="276"/>
      <c r="AG30" s="688"/>
    </row>
    <row r="31" spans="1:33" ht="54.75" customHeight="1" thickBot="1" x14ac:dyDescent="0.25">
      <c r="A31" s="682"/>
      <c r="B31" s="554"/>
      <c r="C31" s="682"/>
      <c r="D31" s="682"/>
      <c r="E31" s="682"/>
      <c r="F31" s="682"/>
      <c r="G31" s="682"/>
      <c r="H31" s="682"/>
      <c r="I31" s="127" t="s">
        <v>305</v>
      </c>
      <c r="J31" s="20" t="s">
        <v>275</v>
      </c>
      <c r="K31" s="20" t="s">
        <v>270</v>
      </c>
      <c r="L31" s="20" t="s">
        <v>17</v>
      </c>
      <c r="M31" s="12">
        <v>1</v>
      </c>
      <c r="N31" s="7" t="s">
        <v>0</v>
      </c>
      <c r="O31" s="270"/>
      <c r="P31" s="271"/>
      <c r="Q31" s="271"/>
      <c r="R31" s="271"/>
      <c r="S31" s="272"/>
      <c r="T31" s="228"/>
      <c r="U31" s="273"/>
      <c r="V31" s="223">
        <v>1</v>
      </c>
      <c r="W31" s="233"/>
      <c r="X31" s="233"/>
      <c r="Y31" s="233"/>
      <c r="Z31" s="233"/>
      <c r="AA31" s="233"/>
      <c r="AB31" s="233"/>
      <c r="AC31" s="233"/>
      <c r="AD31" s="274"/>
      <c r="AE31" s="275"/>
      <c r="AF31" s="276"/>
      <c r="AG31" s="688"/>
    </row>
    <row r="32" spans="1:33" ht="54.75" customHeight="1" thickBot="1" x14ac:dyDescent="0.25">
      <c r="A32" s="682"/>
      <c r="B32" s="554"/>
      <c r="C32" s="682"/>
      <c r="D32" s="682"/>
      <c r="E32" s="682"/>
      <c r="F32" s="682"/>
      <c r="G32" s="682"/>
      <c r="H32" s="682"/>
      <c r="I32" s="127" t="s">
        <v>306</v>
      </c>
      <c r="J32" s="20" t="s">
        <v>276</v>
      </c>
      <c r="K32" s="20" t="s">
        <v>270</v>
      </c>
      <c r="L32" s="20" t="s">
        <v>17</v>
      </c>
      <c r="M32" s="12">
        <v>1</v>
      </c>
      <c r="N32" s="7" t="s">
        <v>277</v>
      </c>
      <c r="O32" s="270"/>
      <c r="P32" s="271"/>
      <c r="Q32" s="271"/>
      <c r="R32" s="271"/>
      <c r="S32" s="272"/>
      <c r="T32" s="228"/>
      <c r="U32" s="273"/>
      <c r="V32" s="223">
        <v>1</v>
      </c>
      <c r="W32" s="233"/>
      <c r="X32" s="233"/>
      <c r="Y32" s="233"/>
      <c r="Z32" s="233"/>
      <c r="AA32" s="233"/>
      <c r="AB32" s="233"/>
      <c r="AC32" s="233"/>
      <c r="AD32" s="274"/>
      <c r="AE32" s="275"/>
      <c r="AF32" s="276"/>
      <c r="AG32" s="688"/>
    </row>
    <row r="33" spans="1:33" ht="54.75" customHeight="1" thickBot="1" x14ac:dyDescent="0.25">
      <c r="A33" s="682"/>
      <c r="B33" s="554"/>
      <c r="C33" s="682"/>
      <c r="D33" s="682"/>
      <c r="E33" s="682"/>
      <c r="F33" s="682"/>
      <c r="G33" s="682"/>
      <c r="H33" s="682"/>
      <c r="I33" s="127" t="s">
        <v>307</v>
      </c>
      <c r="J33" s="20" t="s">
        <v>283</v>
      </c>
      <c r="K33" s="20" t="s">
        <v>270</v>
      </c>
      <c r="L33" s="20" t="s">
        <v>17</v>
      </c>
      <c r="M33" s="12">
        <v>4</v>
      </c>
      <c r="N33" s="12" t="s">
        <v>0</v>
      </c>
      <c r="O33" s="270"/>
      <c r="P33" s="271"/>
      <c r="Q33" s="271"/>
      <c r="R33" s="271"/>
      <c r="S33" s="272"/>
      <c r="T33" s="228"/>
      <c r="U33" s="273"/>
      <c r="V33" s="223">
        <v>4</v>
      </c>
      <c r="W33" s="233"/>
      <c r="X33" s="233"/>
      <c r="Y33" s="233"/>
      <c r="Z33" s="233"/>
      <c r="AA33" s="233"/>
      <c r="AB33" s="233"/>
      <c r="AC33" s="233"/>
      <c r="AD33" s="274"/>
      <c r="AE33" s="275"/>
      <c r="AF33" s="276"/>
      <c r="AG33" s="688"/>
    </row>
    <row r="34" spans="1:33" ht="54.75" customHeight="1" thickBot="1" x14ac:dyDescent="0.25">
      <c r="A34" s="682"/>
      <c r="B34" s="554"/>
      <c r="C34" s="682"/>
      <c r="D34" s="682"/>
      <c r="E34" s="682"/>
      <c r="F34" s="682"/>
      <c r="G34" s="682"/>
      <c r="H34" s="682"/>
      <c r="I34" s="128" t="s">
        <v>308</v>
      </c>
      <c r="J34" s="222" t="s">
        <v>286</v>
      </c>
      <c r="K34" s="222" t="s">
        <v>270</v>
      </c>
      <c r="L34" s="222" t="s">
        <v>17</v>
      </c>
      <c r="M34" s="77">
        <v>2</v>
      </c>
      <c r="N34" s="12" t="s">
        <v>287</v>
      </c>
      <c r="O34" s="270"/>
      <c r="P34" s="271"/>
      <c r="Q34" s="271"/>
      <c r="R34" s="271"/>
      <c r="S34" s="272"/>
      <c r="T34" s="228"/>
      <c r="U34" s="273"/>
      <c r="V34" s="223">
        <v>2</v>
      </c>
      <c r="W34" s="233"/>
      <c r="X34" s="233"/>
      <c r="Y34" s="233"/>
      <c r="Z34" s="233"/>
      <c r="AA34" s="233"/>
      <c r="AB34" s="233"/>
      <c r="AC34" s="233"/>
      <c r="AD34" s="274"/>
      <c r="AE34" s="275"/>
      <c r="AF34" s="276"/>
      <c r="AG34" s="688"/>
    </row>
    <row r="35" spans="1:33" ht="54.75" customHeight="1" thickBot="1" x14ac:dyDescent="0.25">
      <c r="A35" s="682"/>
      <c r="B35" s="554"/>
      <c r="C35" s="682"/>
      <c r="D35" s="682"/>
      <c r="E35" s="682"/>
      <c r="F35" s="682"/>
      <c r="G35" s="682"/>
      <c r="H35" s="682"/>
      <c r="I35" s="128" t="s">
        <v>309</v>
      </c>
      <c r="J35" s="222" t="s">
        <v>289</v>
      </c>
      <c r="K35" s="222" t="s">
        <v>270</v>
      </c>
      <c r="L35" s="222" t="s">
        <v>17</v>
      </c>
      <c r="M35" s="77">
        <v>3</v>
      </c>
      <c r="N35" s="77" t="s">
        <v>290</v>
      </c>
      <c r="O35" s="237"/>
      <c r="P35" s="238"/>
      <c r="Q35" s="238"/>
      <c r="R35" s="238"/>
      <c r="S35" s="272"/>
      <c r="T35" s="228"/>
      <c r="U35" s="273"/>
      <c r="V35" s="223">
        <v>1</v>
      </c>
      <c r="W35" s="233"/>
      <c r="X35" s="233"/>
      <c r="Y35" s="233"/>
      <c r="Z35" s="233"/>
      <c r="AA35" s="233"/>
      <c r="AB35" s="233"/>
      <c r="AC35" s="233"/>
      <c r="AD35" s="274"/>
      <c r="AE35" s="275"/>
      <c r="AF35" s="276"/>
      <c r="AG35" s="684"/>
    </row>
    <row r="36" spans="1:33" ht="54.75" customHeight="1" thickBot="1" x14ac:dyDescent="0.25">
      <c r="A36" s="682" t="s">
        <v>881</v>
      </c>
      <c r="B36" s="553"/>
      <c r="C36" s="682" t="s">
        <v>263</v>
      </c>
      <c r="D36" s="682" t="s">
        <v>264</v>
      </c>
      <c r="E36" s="682" t="s">
        <v>265</v>
      </c>
      <c r="F36" s="682" t="s">
        <v>266</v>
      </c>
      <c r="G36" s="682" t="s">
        <v>267</v>
      </c>
      <c r="H36" s="682" t="s">
        <v>268</v>
      </c>
      <c r="I36" s="125">
        <v>1.4</v>
      </c>
      <c r="J36" s="3" t="s">
        <v>310</v>
      </c>
      <c r="K36" s="3" t="s">
        <v>270</v>
      </c>
      <c r="L36" s="3" t="s">
        <v>17</v>
      </c>
      <c r="M36" s="108">
        <f>SUM(M37:M45)</f>
        <v>8</v>
      </c>
      <c r="N36" s="4" t="s">
        <v>302</v>
      </c>
      <c r="O36" s="108">
        <v>0</v>
      </c>
      <c r="P36" s="108">
        <v>0</v>
      </c>
      <c r="Q36" s="4">
        <v>0</v>
      </c>
      <c r="R36" s="277">
        <v>0</v>
      </c>
      <c r="S36" s="80">
        <v>0</v>
      </c>
      <c r="T36" s="80">
        <v>0</v>
      </c>
      <c r="U36" s="25">
        <f>ROUND((T36-S36)/7,0)</f>
        <v>0</v>
      </c>
      <c r="V36" s="4">
        <f>SUM(V37:V45)</f>
        <v>8</v>
      </c>
      <c r="W36" s="264">
        <v>0</v>
      </c>
      <c r="X36" s="4">
        <v>0</v>
      </c>
      <c r="Y36" s="25">
        <v>0</v>
      </c>
      <c r="Z36" s="25">
        <v>0</v>
      </c>
      <c r="AA36" s="25">
        <v>0</v>
      </c>
      <c r="AB36" s="25">
        <v>0</v>
      </c>
      <c r="AC36" s="4">
        <f>+O36-Y36</f>
        <v>0</v>
      </c>
      <c r="AD36" s="268">
        <f>+V36/M36</f>
        <v>1</v>
      </c>
      <c r="AE36" s="152">
        <v>0</v>
      </c>
      <c r="AF36" s="269">
        <v>0</v>
      </c>
      <c r="AG36" s="683" t="s">
        <v>311</v>
      </c>
    </row>
    <row r="37" spans="1:33" ht="54.75" customHeight="1" thickBot="1" x14ac:dyDescent="0.25">
      <c r="A37" s="682"/>
      <c r="B37" s="553"/>
      <c r="C37" s="682"/>
      <c r="D37" s="682"/>
      <c r="E37" s="682"/>
      <c r="F37" s="682"/>
      <c r="G37" s="682"/>
      <c r="H37" s="682"/>
      <c r="I37" s="126" t="s">
        <v>312</v>
      </c>
      <c r="J37" s="19" t="s">
        <v>313</v>
      </c>
      <c r="K37" s="19" t="s">
        <v>270</v>
      </c>
      <c r="L37" s="19" t="s">
        <v>17</v>
      </c>
      <c r="M37" s="7">
        <v>1</v>
      </c>
      <c r="N37" s="7" t="s">
        <v>0</v>
      </c>
      <c r="O37" s="270"/>
      <c r="P37" s="271"/>
      <c r="Q37" s="271"/>
      <c r="R37" s="271"/>
      <c r="S37" s="272"/>
      <c r="T37" s="228"/>
      <c r="U37" s="273"/>
      <c r="V37" s="223">
        <v>1</v>
      </c>
      <c r="W37" s="233"/>
      <c r="X37" s="233"/>
      <c r="Y37" s="233"/>
      <c r="Z37" s="233"/>
      <c r="AA37" s="233"/>
      <c r="AB37" s="233"/>
      <c r="AC37" s="233"/>
      <c r="AD37" s="274"/>
      <c r="AE37" s="275"/>
      <c r="AF37" s="276"/>
      <c r="AG37" s="688"/>
    </row>
    <row r="38" spans="1:33" ht="54.75" customHeight="1" thickBot="1" x14ac:dyDescent="0.25">
      <c r="A38" s="682"/>
      <c r="B38" s="553"/>
      <c r="C38" s="682"/>
      <c r="D38" s="682"/>
      <c r="E38" s="682"/>
      <c r="F38" s="682"/>
      <c r="G38" s="682"/>
      <c r="H38" s="682"/>
      <c r="I38" s="127" t="s">
        <v>314</v>
      </c>
      <c r="J38" s="20" t="s">
        <v>315</v>
      </c>
      <c r="K38" s="20" t="s">
        <v>270</v>
      </c>
      <c r="L38" s="20" t="s">
        <v>17</v>
      </c>
      <c r="M38" s="12">
        <v>1</v>
      </c>
      <c r="N38" s="12" t="s">
        <v>0</v>
      </c>
      <c r="O38" s="270"/>
      <c r="P38" s="271"/>
      <c r="Q38" s="271"/>
      <c r="R38" s="271"/>
      <c r="S38" s="272"/>
      <c r="T38" s="228"/>
      <c r="U38" s="273"/>
      <c r="V38" s="223">
        <v>1</v>
      </c>
      <c r="W38" s="233"/>
      <c r="X38" s="233"/>
      <c r="Y38" s="233"/>
      <c r="Z38" s="233"/>
      <c r="AA38" s="233"/>
      <c r="AB38" s="233"/>
      <c r="AC38" s="233"/>
      <c r="AD38" s="274"/>
      <c r="AE38" s="275"/>
      <c r="AF38" s="276"/>
      <c r="AG38" s="688"/>
    </row>
    <row r="39" spans="1:33" ht="54.75" customHeight="1" thickBot="1" x14ac:dyDescent="0.25">
      <c r="A39" s="682"/>
      <c r="B39" s="553"/>
      <c r="C39" s="682"/>
      <c r="D39" s="682"/>
      <c r="E39" s="682"/>
      <c r="F39" s="682"/>
      <c r="G39" s="682"/>
      <c r="H39" s="682"/>
      <c r="I39" s="127" t="s">
        <v>316</v>
      </c>
      <c r="J39" s="278" t="s">
        <v>317</v>
      </c>
      <c r="K39" s="20" t="s">
        <v>270</v>
      </c>
      <c r="L39" s="20" t="s">
        <v>17</v>
      </c>
      <c r="M39" s="12">
        <v>1</v>
      </c>
      <c r="N39" s="12" t="s">
        <v>0</v>
      </c>
      <c r="O39" s="270"/>
      <c r="P39" s="271"/>
      <c r="Q39" s="271"/>
      <c r="R39" s="271"/>
      <c r="S39" s="272"/>
      <c r="T39" s="228"/>
      <c r="U39" s="273"/>
      <c r="V39" s="223">
        <v>1</v>
      </c>
      <c r="W39" s="233"/>
      <c r="X39" s="233"/>
      <c r="Y39" s="233"/>
      <c r="Z39" s="233"/>
      <c r="AA39" s="233"/>
      <c r="AB39" s="233"/>
      <c r="AC39" s="233"/>
      <c r="AD39" s="274"/>
      <c r="AE39" s="275"/>
      <c r="AF39" s="276"/>
      <c r="AG39" s="688"/>
    </row>
    <row r="40" spans="1:33" ht="54.75" customHeight="1" thickBot="1" x14ac:dyDescent="0.25">
      <c r="A40" s="682"/>
      <c r="B40" s="553"/>
      <c r="C40" s="682"/>
      <c r="D40" s="682"/>
      <c r="E40" s="682"/>
      <c r="F40" s="682"/>
      <c r="G40" s="682"/>
      <c r="H40" s="682"/>
      <c r="I40" s="127" t="s">
        <v>318</v>
      </c>
      <c r="J40" s="20" t="s">
        <v>274</v>
      </c>
      <c r="K40" s="20" t="s">
        <v>270</v>
      </c>
      <c r="L40" s="20" t="s">
        <v>17</v>
      </c>
      <c r="M40" s="12">
        <v>1</v>
      </c>
      <c r="N40" s="12" t="s">
        <v>0</v>
      </c>
      <c r="O40" s="270"/>
      <c r="P40" s="271"/>
      <c r="Q40" s="271"/>
      <c r="R40" s="271"/>
      <c r="S40" s="272"/>
      <c r="T40" s="228"/>
      <c r="U40" s="273"/>
      <c r="V40" s="223">
        <v>1</v>
      </c>
      <c r="W40" s="233"/>
      <c r="X40" s="233"/>
      <c r="Y40" s="233"/>
      <c r="Z40" s="233"/>
      <c r="AA40" s="233"/>
      <c r="AB40" s="233"/>
      <c r="AC40" s="233"/>
      <c r="AD40" s="274"/>
      <c r="AE40" s="275"/>
      <c r="AF40" s="276"/>
      <c r="AG40" s="688"/>
    </row>
    <row r="41" spans="1:33" ht="54.75" customHeight="1" thickBot="1" x14ac:dyDescent="0.25">
      <c r="A41" s="682"/>
      <c r="B41" s="553"/>
      <c r="C41" s="682"/>
      <c r="D41" s="682"/>
      <c r="E41" s="682"/>
      <c r="F41" s="682"/>
      <c r="G41" s="682"/>
      <c r="H41" s="682"/>
      <c r="I41" s="127" t="s">
        <v>319</v>
      </c>
      <c r="J41" s="20" t="s">
        <v>275</v>
      </c>
      <c r="K41" s="20" t="s">
        <v>270</v>
      </c>
      <c r="L41" s="20" t="s">
        <v>17</v>
      </c>
      <c r="M41" s="12">
        <v>0</v>
      </c>
      <c r="N41" s="12" t="s">
        <v>0</v>
      </c>
      <c r="O41" s="270"/>
      <c r="P41" s="271"/>
      <c r="Q41" s="271"/>
      <c r="R41" s="271"/>
      <c r="S41" s="272"/>
      <c r="T41" s="228"/>
      <c r="U41" s="273"/>
      <c r="V41" s="223">
        <v>0</v>
      </c>
      <c r="W41" s="233"/>
      <c r="X41" s="233"/>
      <c r="Y41" s="233"/>
      <c r="Z41" s="233"/>
      <c r="AA41" s="233"/>
      <c r="AB41" s="233"/>
      <c r="AC41" s="233"/>
      <c r="AD41" s="274"/>
      <c r="AE41" s="275"/>
      <c r="AF41" s="276"/>
      <c r="AG41" s="688"/>
    </row>
    <row r="42" spans="1:33" ht="54.75" customHeight="1" thickBot="1" x14ac:dyDescent="0.25">
      <c r="A42" s="682"/>
      <c r="B42" s="553"/>
      <c r="C42" s="682"/>
      <c r="D42" s="682"/>
      <c r="E42" s="682"/>
      <c r="F42" s="682"/>
      <c r="G42" s="682"/>
      <c r="H42" s="682"/>
      <c r="I42" s="127" t="s">
        <v>320</v>
      </c>
      <c r="J42" s="20" t="s">
        <v>276</v>
      </c>
      <c r="K42" s="20" t="s">
        <v>270</v>
      </c>
      <c r="L42" s="20" t="s">
        <v>17</v>
      </c>
      <c r="M42" s="12">
        <v>0</v>
      </c>
      <c r="N42" s="12" t="s">
        <v>277</v>
      </c>
      <c r="O42" s="270"/>
      <c r="P42" s="271"/>
      <c r="Q42" s="271"/>
      <c r="R42" s="271"/>
      <c r="S42" s="272"/>
      <c r="T42" s="228"/>
      <c r="U42" s="273"/>
      <c r="V42" s="223">
        <v>0</v>
      </c>
      <c r="W42" s="233"/>
      <c r="X42" s="233"/>
      <c r="Y42" s="233"/>
      <c r="Z42" s="233"/>
      <c r="AA42" s="233"/>
      <c r="AB42" s="233"/>
      <c r="AC42" s="233"/>
      <c r="AD42" s="274"/>
      <c r="AE42" s="275"/>
      <c r="AF42" s="276"/>
      <c r="AG42" s="688"/>
    </row>
    <row r="43" spans="1:33" ht="54.75" customHeight="1" thickBot="1" x14ac:dyDescent="0.25">
      <c r="A43" s="682"/>
      <c r="B43" s="553"/>
      <c r="C43" s="682"/>
      <c r="D43" s="682"/>
      <c r="E43" s="682"/>
      <c r="F43" s="682"/>
      <c r="G43" s="682"/>
      <c r="H43" s="682"/>
      <c r="I43" s="127" t="s">
        <v>321</v>
      </c>
      <c r="J43" s="20" t="s">
        <v>322</v>
      </c>
      <c r="K43" s="20" t="s">
        <v>270</v>
      </c>
      <c r="L43" s="20" t="s">
        <v>17</v>
      </c>
      <c r="M43" s="12">
        <v>4</v>
      </c>
      <c r="N43" s="12" t="s">
        <v>0</v>
      </c>
      <c r="O43" s="270"/>
      <c r="P43" s="271"/>
      <c r="Q43" s="271"/>
      <c r="R43" s="271"/>
      <c r="S43" s="272"/>
      <c r="T43" s="228"/>
      <c r="U43" s="273"/>
      <c r="V43" s="223">
        <v>4</v>
      </c>
      <c r="W43" s="233"/>
      <c r="X43" s="233"/>
      <c r="Y43" s="233"/>
      <c r="Z43" s="233"/>
      <c r="AA43" s="233"/>
      <c r="AB43" s="233"/>
      <c r="AC43" s="233"/>
      <c r="AD43" s="274"/>
      <c r="AE43" s="275"/>
      <c r="AF43" s="276"/>
      <c r="AG43" s="688"/>
    </row>
    <row r="44" spans="1:33" ht="54.75" customHeight="1" thickBot="1" x14ac:dyDescent="0.25">
      <c r="A44" s="682"/>
      <c r="B44" s="553"/>
      <c r="C44" s="682"/>
      <c r="D44" s="682"/>
      <c r="E44" s="682"/>
      <c r="F44" s="682"/>
      <c r="G44" s="682"/>
      <c r="H44" s="682"/>
      <c r="I44" s="127" t="s">
        <v>323</v>
      </c>
      <c r="J44" s="20" t="s">
        <v>286</v>
      </c>
      <c r="K44" s="20" t="s">
        <v>270</v>
      </c>
      <c r="L44" s="20" t="s">
        <v>17</v>
      </c>
      <c r="M44" s="12">
        <v>0</v>
      </c>
      <c r="N44" s="12" t="s">
        <v>0</v>
      </c>
      <c r="O44" s="270"/>
      <c r="P44" s="271"/>
      <c r="Q44" s="271"/>
      <c r="R44" s="271"/>
      <c r="S44" s="272"/>
      <c r="T44" s="228"/>
      <c r="U44" s="273"/>
      <c r="V44" s="223">
        <v>0</v>
      </c>
      <c r="W44" s="233"/>
      <c r="X44" s="233"/>
      <c r="Y44" s="233"/>
      <c r="Z44" s="233"/>
      <c r="AA44" s="233"/>
      <c r="AB44" s="233"/>
      <c r="AC44" s="233"/>
      <c r="AD44" s="274"/>
      <c r="AE44" s="275"/>
      <c r="AF44" s="276"/>
      <c r="AG44" s="688"/>
    </row>
    <row r="45" spans="1:33" ht="54.75" customHeight="1" thickBot="1" x14ac:dyDescent="0.25">
      <c r="A45" s="682"/>
      <c r="B45" s="553"/>
      <c r="C45" s="682"/>
      <c r="D45" s="682"/>
      <c r="E45" s="682"/>
      <c r="F45" s="682"/>
      <c r="G45" s="682"/>
      <c r="H45" s="682"/>
      <c r="I45" s="128" t="s">
        <v>324</v>
      </c>
      <c r="J45" s="20" t="s">
        <v>289</v>
      </c>
      <c r="K45" s="20" t="s">
        <v>270</v>
      </c>
      <c r="L45" s="20" t="s">
        <v>17</v>
      </c>
      <c r="M45" s="12">
        <v>0</v>
      </c>
      <c r="N45" s="12" t="s">
        <v>325</v>
      </c>
      <c r="O45" s="270"/>
      <c r="P45" s="271"/>
      <c r="Q45" s="271"/>
      <c r="R45" s="271"/>
      <c r="S45" s="272"/>
      <c r="T45" s="228"/>
      <c r="U45" s="273"/>
      <c r="V45" s="223">
        <v>0</v>
      </c>
      <c r="W45" s="233"/>
      <c r="X45" s="233"/>
      <c r="Y45" s="233"/>
      <c r="Z45" s="233"/>
      <c r="AA45" s="233"/>
      <c r="AB45" s="233"/>
      <c r="AC45" s="233"/>
      <c r="AD45" s="274"/>
      <c r="AE45" s="275"/>
      <c r="AF45" s="276"/>
      <c r="AG45" s="684"/>
    </row>
    <row r="46" spans="1:33" ht="54.75" customHeight="1" thickBot="1" x14ac:dyDescent="0.25">
      <c r="A46" s="682" t="s">
        <v>881</v>
      </c>
      <c r="B46" s="553"/>
      <c r="C46" s="682" t="s">
        <v>263</v>
      </c>
      <c r="D46" s="682" t="s">
        <v>264</v>
      </c>
      <c r="E46" s="682" t="s">
        <v>265</v>
      </c>
      <c r="F46" s="682" t="s">
        <v>266</v>
      </c>
      <c r="G46" s="682" t="s">
        <v>267</v>
      </c>
      <c r="H46" s="682" t="s">
        <v>268</v>
      </c>
      <c r="I46" s="125">
        <v>1.5</v>
      </c>
      <c r="J46" s="165" t="s">
        <v>326</v>
      </c>
      <c r="K46" s="165" t="s">
        <v>270</v>
      </c>
      <c r="L46" s="165"/>
      <c r="M46" s="279">
        <f>SUM(M47:M55)</f>
        <v>2</v>
      </c>
      <c r="N46" s="280" t="s">
        <v>302</v>
      </c>
      <c r="O46" s="108">
        <v>0</v>
      </c>
      <c r="P46" s="108">
        <v>0</v>
      </c>
      <c r="Q46" s="4">
        <v>0</v>
      </c>
      <c r="R46" s="121">
        <v>0</v>
      </c>
      <c r="S46" s="162"/>
      <c r="T46" s="163"/>
      <c r="U46" s="281">
        <f>ROUND((T46-S46)/7,0)</f>
        <v>0</v>
      </c>
      <c r="V46" s="153">
        <f>SUM(V47:V55)</f>
        <v>2</v>
      </c>
      <c r="W46" s="154"/>
      <c r="X46" s="154"/>
      <c r="Y46" s="155"/>
      <c r="Z46" s="155"/>
      <c r="AA46" s="256"/>
      <c r="AB46" s="256"/>
      <c r="AC46" s="257">
        <f>+O46-Y46</f>
        <v>0</v>
      </c>
      <c r="AD46" s="251">
        <f>+V46/M46</f>
        <v>1</v>
      </c>
      <c r="AE46" s="252">
        <v>0</v>
      </c>
      <c r="AF46" s="258">
        <v>0</v>
      </c>
      <c r="AG46" s="618"/>
    </row>
    <row r="47" spans="1:33" ht="54.75" customHeight="1" thickBot="1" x14ac:dyDescent="0.25">
      <c r="A47" s="682"/>
      <c r="B47" s="553"/>
      <c r="C47" s="682"/>
      <c r="D47" s="682"/>
      <c r="E47" s="682"/>
      <c r="F47" s="682"/>
      <c r="G47" s="682"/>
      <c r="H47" s="682"/>
      <c r="I47" s="282" t="s">
        <v>327</v>
      </c>
      <c r="J47" s="259" t="s">
        <v>328</v>
      </c>
      <c r="K47" s="259" t="s">
        <v>270</v>
      </c>
      <c r="L47" s="259" t="s">
        <v>17</v>
      </c>
      <c r="M47" s="260">
        <v>1</v>
      </c>
      <c r="N47" s="260" t="s">
        <v>0</v>
      </c>
      <c r="O47" s="270"/>
      <c r="P47" s="271"/>
      <c r="Q47" s="271"/>
      <c r="R47" s="271"/>
      <c r="S47" s="272"/>
      <c r="T47" s="228"/>
      <c r="U47" s="273"/>
      <c r="V47" s="223">
        <v>1</v>
      </c>
      <c r="W47" s="233"/>
      <c r="X47" s="233"/>
      <c r="Y47" s="233"/>
      <c r="Z47" s="233"/>
      <c r="AA47" s="233"/>
      <c r="AB47" s="233"/>
      <c r="AC47" s="233"/>
      <c r="AD47" s="274"/>
      <c r="AE47" s="275"/>
      <c r="AF47" s="276"/>
      <c r="AG47" s="690"/>
    </row>
    <row r="48" spans="1:33" ht="54.75" customHeight="1" thickBot="1" x14ac:dyDescent="0.25">
      <c r="A48" s="682"/>
      <c r="B48" s="553"/>
      <c r="C48" s="682"/>
      <c r="D48" s="682"/>
      <c r="E48" s="682"/>
      <c r="F48" s="682"/>
      <c r="G48" s="682"/>
      <c r="H48" s="682"/>
      <c r="I48" s="127" t="s">
        <v>329</v>
      </c>
      <c r="J48" s="20" t="s">
        <v>315</v>
      </c>
      <c r="K48" s="20" t="s">
        <v>270</v>
      </c>
      <c r="L48" s="20" t="s">
        <v>17</v>
      </c>
      <c r="M48" s="12">
        <v>0</v>
      </c>
      <c r="N48" s="12" t="s">
        <v>0</v>
      </c>
      <c r="O48" s="270"/>
      <c r="P48" s="271"/>
      <c r="Q48" s="271"/>
      <c r="R48" s="271"/>
      <c r="S48" s="272"/>
      <c r="T48" s="228"/>
      <c r="U48" s="273"/>
      <c r="V48" s="223">
        <v>0</v>
      </c>
      <c r="W48" s="233"/>
      <c r="X48" s="233"/>
      <c r="Y48" s="233"/>
      <c r="Z48" s="233"/>
      <c r="AA48" s="233"/>
      <c r="AB48" s="233"/>
      <c r="AC48" s="233"/>
      <c r="AD48" s="274"/>
      <c r="AE48" s="275"/>
      <c r="AF48" s="276"/>
      <c r="AG48" s="690"/>
    </row>
    <row r="49" spans="1:33" ht="54.75" customHeight="1" thickBot="1" x14ac:dyDescent="0.25">
      <c r="A49" s="682"/>
      <c r="B49" s="553"/>
      <c r="C49" s="682"/>
      <c r="D49" s="682"/>
      <c r="E49" s="682"/>
      <c r="F49" s="682"/>
      <c r="G49" s="682"/>
      <c r="H49" s="682"/>
      <c r="I49" s="127" t="s">
        <v>330</v>
      </c>
      <c r="J49" s="278" t="s">
        <v>317</v>
      </c>
      <c r="K49" s="20" t="s">
        <v>270</v>
      </c>
      <c r="L49" s="20" t="s">
        <v>17</v>
      </c>
      <c r="M49" s="12">
        <v>0</v>
      </c>
      <c r="N49" s="12" t="s">
        <v>0</v>
      </c>
      <c r="O49" s="270"/>
      <c r="P49" s="271"/>
      <c r="Q49" s="271"/>
      <c r="R49" s="271"/>
      <c r="S49" s="272"/>
      <c r="T49" s="228"/>
      <c r="U49" s="273"/>
      <c r="V49" s="223">
        <v>0</v>
      </c>
      <c r="W49" s="233"/>
      <c r="X49" s="233"/>
      <c r="Y49" s="233"/>
      <c r="Z49" s="233"/>
      <c r="AA49" s="233"/>
      <c r="AB49" s="233"/>
      <c r="AC49" s="233"/>
      <c r="AD49" s="274"/>
      <c r="AE49" s="275"/>
      <c r="AF49" s="276"/>
      <c r="AG49" s="690"/>
    </row>
    <row r="50" spans="1:33" ht="54.75" customHeight="1" thickBot="1" x14ac:dyDescent="0.25">
      <c r="A50" s="682"/>
      <c r="B50" s="553"/>
      <c r="C50" s="682"/>
      <c r="D50" s="682"/>
      <c r="E50" s="682"/>
      <c r="F50" s="682"/>
      <c r="G50" s="682"/>
      <c r="H50" s="682"/>
      <c r="I50" s="127" t="s">
        <v>331</v>
      </c>
      <c r="J50" s="20" t="s">
        <v>274</v>
      </c>
      <c r="K50" s="20" t="s">
        <v>270</v>
      </c>
      <c r="L50" s="20" t="s">
        <v>17</v>
      </c>
      <c r="M50" s="12">
        <v>1</v>
      </c>
      <c r="N50" s="12" t="s">
        <v>0</v>
      </c>
      <c r="O50" s="270"/>
      <c r="P50" s="271"/>
      <c r="Q50" s="271"/>
      <c r="R50" s="271"/>
      <c r="S50" s="272"/>
      <c r="T50" s="228"/>
      <c r="U50" s="273"/>
      <c r="V50" s="223">
        <v>1</v>
      </c>
      <c r="W50" s="233"/>
      <c r="X50" s="233"/>
      <c r="Y50" s="233"/>
      <c r="Z50" s="233"/>
      <c r="AA50" s="233"/>
      <c r="AB50" s="233"/>
      <c r="AC50" s="233"/>
      <c r="AD50" s="274"/>
      <c r="AE50" s="275"/>
      <c r="AF50" s="276"/>
      <c r="AG50" s="690"/>
    </row>
    <row r="51" spans="1:33" ht="54.75" customHeight="1" thickBot="1" x14ac:dyDescent="0.25">
      <c r="A51" s="682"/>
      <c r="B51" s="553"/>
      <c r="C51" s="682"/>
      <c r="D51" s="682"/>
      <c r="E51" s="682"/>
      <c r="F51" s="682"/>
      <c r="G51" s="682"/>
      <c r="H51" s="682"/>
      <c r="I51" s="127" t="s">
        <v>332</v>
      </c>
      <c r="J51" s="20" t="s">
        <v>275</v>
      </c>
      <c r="K51" s="20" t="s">
        <v>270</v>
      </c>
      <c r="L51" s="20" t="s">
        <v>17</v>
      </c>
      <c r="M51" s="12">
        <v>0</v>
      </c>
      <c r="N51" s="12" t="s">
        <v>0</v>
      </c>
      <c r="O51" s="270"/>
      <c r="P51" s="271"/>
      <c r="Q51" s="271"/>
      <c r="R51" s="271"/>
      <c r="S51" s="272"/>
      <c r="T51" s="228"/>
      <c r="U51" s="273"/>
      <c r="V51" s="223">
        <v>0</v>
      </c>
      <c r="W51" s="233"/>
      <c r="X51" s="233"/>
      <c r="Y51" s="233"/>
      <c r="Z51" s="233"/>
      <c r="AA51" s="233"/>
      <c r="AB51" s="233"/>
      <c r="AC51" s="233"/>
      <c r="AD51" s="274"/>
      <c r="AE51" s="275"/>
      <c r="AF51" s="276"/>
      <c r="AG51" s="690"/>
    </row>
    <row r="52" spans="1:33" ht="54.75" customHeight="1" thickBot="1" x14ac:dyDescent="0.25">
      <c r="A52" s="682"/>
      <c r="B52" s="553"/>
      <c r="C52" s="682"/>
      <c r="D52" s="682"/>
      <c r="E52" s="682"/>
      <c r="F52" s="682"/>
      <c r="G52" s="682"/>
      <c r="H52" s="682"/>
      <c r="I52" s="127" t="s">
        <v>333</v>
      </c>
      <c r="J52" s="20" t="s">
        <v>276</v>
      </c>
      <c r="K52" s="20" t="s">
        <v>270</v>
      </c>
      <c r="L52" s="20" t="s">
        <v>17</v>
      </c>
      <c r="M52" s="12">
        <v>0</v>
      </c>
      <c r="N52" s="12" t="s">
        <v>277</v>
      </c>
      <c r="O52" s="270"/>
      <c r="P52" s="271"/>
      <c r="Q52" s="271"/>
      <c r="R52" s="271"/>
      <c r="S52" s="272"/>
      <c r="T52" s="228"/>
      <c r="U52" s="273"/>
      <c r="V52" s="223">
        <v>0</v>
      </c>
      <c r="W52" s="233"/>
      <c r="X52" s="233"/>
      <c r="Y52" s="233"/>
      <c r="Z52" s="233"/>
      <c r="AA52" s="233"/>
      <c r="AB52" s="233"/>
      <c r="AC52" s="233"/>
      <c r="AD52" s="274"/>
      <c r="AE52" s="275"/>
      <c r="AF52" s="276"/>
      <c r="AG52" s="690"/>
    </row>
    <row r="53" spans="1:33" ht="54.75" customHeight="1" thickBot="1" x14ac:dyDescent="0.25">
      <c r="A53" s="682"/>
      <c r="B53" s="553"/>
      <c r="C53" s="682"/>
      <c r="D53" s="682"/>
      <c r="E53" s="682"/>
      <c r="F53" s="682"/>
      <c r="G53" s="682"/>
      <c r="H53" s="682"/>
      <c r="I53" s="127" t="s">
        <v>334</v>
      </c>
      <c r="J53" s="20" t="s">
        <v>322</v>
      </c>
      <c r="K53" s="20" t="s">
        <v>270</v>
      </c>
      <c r="L53" s="20" t="s">
        <v>17</v>
      </c>
      <c r="M53" s="12">
        <v>0</v>
      </c>
      <c r="N53" s="12" t="s">
        <v>0</v>
      </c>
      <c r="O53" s="270"/>
      <c r="P53" s="271"/>
      <c r="Q53" s="271"/>
      <c r="R53" s="271"/>
      <c r="S53" s="272"/>
      <c r="T53" s="228"/>
      <c r="U53" s="273"/>
      <c r="V53" s="223">
        <v>0</v>
      </c>
      <c r="W53" s="233"/>
      <c r="X53" s="233"/>
      <c r="Y53" s="233"/>
      <c r="Z53" s="233"/>
      <c r="AA53" s="233"/>
      <c r="AB53" s="233"/>
      <c r="AC53" s="233"/>
      <c r="AD53" s="274"/>
      <c r="AE53" s="275"/>
      <c r="AF53" s="276"/>
      <c r="AG53" s="690"/>
    </row>
    <row r="54" spans="1:33" ht="54.75" customHeight="1" thickBot="1" x14ac:dyDescent="0.25">
      <c r="A54" s="682"/>
      <c r="B54" s="553"/>
      <c r="C54" s="682"/>
      <c r="D54" s="682"/>
      <c r="E54" s="682"/>
      <c r="F54" s="682"/>
      <c r="G54" s="682"/>
      <c r="H54" s="682"/>
      <c r="I54" s="127" t="s">
        <v>335</v>
      </c>
      <c r="J54" s="20" t="s">
        <v>286</v>
      </c>
      <c r="K54" s="20" t="s">
        <v>270</v>
      </c>
      <c r="L54" s="20" t="s">
        <v>17</v>
      </c>
      <c r="M54" s="12">
        <v>0</v>
      </c>
      <c r="N54" s="12" t="s">
        <v>0</v>
      </c>
      <c r="O54" s="270"/>
      <c r="P54" s="271"/>
      <c r="Q54" s="271"/>
      <c r="R54" s="271"/>
      <c r="S54" s="272"/>
      <c r="T54" s="228"/>
      <c r="U54" s="273"/>
      <c r="V54" s="223">
        <v>0</v>
      </c>
      <c r="W54" s="233"/>
      <c r="X54" s="233"/>
      <c r="Y54" s="233"/>
      <c r="Z54" s="233"/>
      <c r="AA54" s="233"/>
      <c r="AB54" s="233"/>
      <c r="AC54" s="233"/>
      <c r="AD54" s="274"/>
      <c r="AE54" s="275"/>
      <c r="AF54" s="276"/>
      <c r="AG54" s="690"/>
    </row>
    <row r="55" spans="1:33" ht="54.75" customHeight="1" thickBot="1" x14ac:dyDescent="0.25">
      <c r="A55" s="682"/>
      <c r="B55" s="553"/>
      <c r="C55" s="682"/>
      <c r="D55" s="682"/>
      <c r="E55" s="682"/>
      <c r="F55" s="682"/>
      <c r="G55" s="682"/>
      <c r="H55" s="682"/>
      <c r="I55" s="127" t="s">
        <v>336</v>
      </c>
      <c r="J55" s="20" t="s">
        <v>289</v>
      </c>
      <c r="K55" s="124" t="s">
        <v>270</v>
      </c>
      <c r="L55" s="124" t="s">
        <v>17</v>
      </c>
      <c r="M55" s="77">
        <v>0</v>
      </c>
      <c r="N55" s="77" t="s">
        <v>325</v>
      </c>
      <c r="O55" s="237"/>
      <c r="P55" s="238"/>
      <c r="Q55" s="238"/>
      <c r="R55" s="238"/>
      <c r="S55" s="272"/>
      <c r="T55" s="228"/>
      <c r="U55" s="273"/>
      <c r="V55" s="223">
        <v>0</v>
      </c>
      <c r="W55" s="233"/>
      <c r="X55" s="233"/>
      <c r="Y55" s="233"/>
      <c r="Z55" s="233"/>
      <c r="AA55" s="233"/>
      <c r="AB55" s="233"/>
      <c r="AC55" s="233"/>
      <c r="AD55" s="274"/>
      <c r="AE55" s="275"/>
      <c r="AF55" s="276"/>
      <c r="AG55" s="691"/>
    </row>
    <row r="56" spans="1:33" ht="54.75" customHeight="1" thickBot="1" x14ac:dyDescent="0.25">
      <c r="A56" s="682" t="s">
        <v>881</v>
      </c>
      <c r="B56" s="553"/>
      <c r="C56" s="682" t="s">
        <v>263</v>
      </c>
      <c r="D56" s="682" t="s">
        <v>264</v>
      </c>
      <c r="E56" s="682" t="s">
        <v>265</v>
      </c>
      <c r="F56" s="682" t="s">
        <v>266</v>
      </c>
      <c r="G56" s="682" t="s">
        <v>267</v>
      </c>
      <c r="H56" s="682" t="s">
        <v>268</v>
      </c>
      <c r="I56" s="164">
        <v>1.6</v>
      </c>
      <c r="J56" s="165" t="s">
        <v>337</v>
      </c>
      <c r="K56" s="165" t="s">
        <v>270</v>
      </c>
      <c r="L56" s="283" t="s">
        <v>17</v>
      </c>
      <c r="M56" s="284">
        <f>SUM(M57:M62)</f>
        <v>12</v>
      </c>
      <c r="N56" s="4" t="s">
        <v>302</v>
      </c>
      <c r="O56" s="108">
        <v>1</v>
      </c>
      <c r="P56" s="263">
        <v>212176340</v>
      </c>
      <c r="Q56" s="4">
        <v>0</v>
      </c>
      <c r="R56" s="263">
        <v>201914707</v>
      </c>
      <c r="S56" s="81">
        <v>43080</v>
      </c>
      <c r="T56" s="80">
        <v>43100</v>
      </c>
      <c r="U56" s="285">
        <f>ROUND((T56-S56)/7,0)</f>
        <v>3</v>
      </c>
      <c r="V56" s="4">
        <f>SUM(V57:V62)</f>
        <v>9</v>
      </c>
      <c r="W56" s="286">
        <v>193710580</v>
      </c>
      <c r="X56" s="26">
        <v>0</v>
      </c>
      <c r="Y56" s="265" t="s">
        <v>338</v>
      </c>
      <c r="Z56" s="25">
        <v>1</v>
      </c>
      <c r="AA56" s="287" t="s">
        <v>339</v>
      </c>
      <c r="AB56" s="288">
        <v>43100</v>
      </c>
      <c r="AC56" s="176">
        <f>+O56-Z56</f>
        <v>0</v>
      </c>
      <c r="AD56" s="151">
        <f>+V56/M56</f>
        <v>0.75</v>
      </c>
      <c r="AE56" s="152">
        <f>+Z56/O56</f>
        <v>1</v>
      </c>
      <c r="AF56" s="175">
        <f>+W56/R56</f>
        <v>0.9593683534899714</v>
      </c>
      <c r="AG56" s="618"/>
    </row>
    <row r="57" spans="1:33" ht="54.75" customHeight="1" thickBot="1" x14ac:dyDescent="0.25">
      <c r="A57" s="682"/>
      <c r="B57" s="553"/>
      <c r="C57" s="682"/>
      <c r="D57" s="682"/>
      <c r="E57" s="682"/>
      <c r="F57" s="682"/>
      <c r="G57" s="682"/>
      <c r="H57" s="682"/>
      <c r="I57" s="282" t="s">
        <v>340</v>
      </c>
      <c r="J57" s="259" t="s">
        <v>274</v>
      </c>
      <c r="K57" s="259" t="s">
        <v>270</v>
      </c>
      <c r="L57" s="259" t="s">
        <v>17</v>
      </c>
      <c r="M57" s="7">
        <v>1</v>
      </c>
      <c r="N57" s="7" t="s">
        <v>0</v>
      </c>
      <c r="O57" s="270"/>
      <c r="P57" s="271"/>
      <c r="Q57" s="271"/>
      <c r="R57" s="271"/>
      <c r="S57" s="272"/>
      <c r="T57" s="228"/>
      <c r="U57" s="273"/>
      <c r="V57" s="223">
        <v>1</v>
      </c>
      <c r="W57" s="233"/>
      <c r="X57" s="233"/>
      <c r="Y57" s="233"/>
      <c r="Z57" s="233"/>
      <c r="AA57" s="233"/>
      <c r="AB57" s="233"/>
      <c r="AC57" s="233"/>
      <c r="AD57" s="274"/>
      <c r="AE57" s="275"/>
      <c r="AF57" s="276"/>
      <c r="AG57" s="690"/>
    </row>
    <row r="58" spans="1:33" ht="54.75" customHeight="1" thickBot="1" x14ac:dyDescent="0.25">
      <c r="A58" s="682"/>
      <c r="B58" s="553"/>
      <c r="C58" s="682"/>
      <c r="D58" s="682"/>
      <c r="E58" s="682"/>
      <c r="F58" s="682"/>
      <c r="G58" s="682"/>
      <c r="H58" s="682"/>
      <c r="I58" s="127" t="s">
        <v>341</v>
      </c>
      <c r="J58" s="20" t="s">
        <v>275</v>
      </c>
      <c r="K58" s="20" t="s">
        <v>270</v>
      </c>
      <c r="L58" s="20" t="s">
        <v>17</v>
      </c>
      <c r="M58" s="12">
        <v>1</v>
      </c>
      <c r="N58" s="12" t="s">
        <v>0</v>
      </c>
      <c r="O58" s="270"/>
      <c r="P58" s="271"/>
      <c r="Q58" s="271"/>
      <c r="R58" s="271"/>
      <c r="S58" s="272"/>
      <c r="T58" s="228"/>
      <c r="U58" s="273"/>
      <c r="V58" s="223">
        <v>1</v>
      </c>
      <c r="W58" s="233"/>
      <c r="X58" s="233"/>
      <c r="Y58" s="233"/>
      <c r="Z58" s="233"/>
      <c r="AA58" s="233"/>
      <c r="AB58" s="233"/>
      <c r="AC58" s="233"/>
      <c r="AD58" s="274"/>
      <c r="AE58" s="275"/>
      <c r="AF58" s="276"/>
      <c r="AG58" s="690"/>
    </row>
    <row r="59" spans="1:33" ht="54.75" customHeight="1" thickBot="1" x14ac:dyDescent="0.25">
      <c r="A59" s="682"/>
      <c r="B59" s="553"/>
      <c r="C59" s="682"/>
      <c r="D59" s="682"/>
      <c r="E59" s="682"/>
      <c r="F59" s="682"/>
      <c r="G59" s="682"/>
      <c r="H59" s="682"/>
      <c r="I59" s="127" t="s">
        <v>342</v>
      </c>
      <c r="J59" s="20" t="s">
        <v>276</v>
      </c>
      <c r="K59" s="20" t="s">
        <v>270</v>
      </c>
      <c r="L59" s="20" t="s">
        <v>17</v>
      </c>
      <c r="M59" s="12">
        <v>1</v>
      </c>
      <c r="N59" s="12" t="s">
        <v>277</v>
      </c>
      <c r="O59" s="270"/>
      <c r="P59" s="271"/>
      <c r="Q59" s="271"/>
      <c r="R59" s="271"/>
      <c r="S59" s="272"/>
      <c r="T59" s="228"/>
      <c r="U59" s="273"/>
      <c r="V59" s="223">
        <v>1</v>
      </c>
      <c r="W59" s="233"/>
      <c r="X59" s="233"/>
      <c r="Y59" s="233"/>
      <c r="Z59" s="233"/>
      <c r="AA59" s="233"/>
      <c r="AB59" s="233"/>
      <c r="AC59" s="233"/>
      <c r="AD59" s="274"/>
      <c r="AE59" s="275"/>
      <c r="AF59" s="276"/>
      <c r="AG59" s="690"/>
    </row>
    <row r="60" spans="1:33" ht="54.75" customHeight="1" thickBot="1" x14ac:dyDescent="0.25">
      <c r="A60" s="682"/>
      <c r="B60" s="553"/>
      <c r="C60" s="682"/>
      <c r="D60" s="682"/>
      <c r="E60" s="682"/>
      <c r="F60" s="682"/>
      <c r="G60" s="682"/>
      <c r="H60" s="682"/>
      <c r="I60" s="127" t="s">
        <v>343</v>
      </c>
      <c r="J60" s="20" t="s">
        <v>283</v>
      </c>
      <c r="K60" s="20" t="s">
        <v>270</v>
      </c>
      <c r="L60" s="20" t="s">
        <v>17</v>
      </c>
      <c r="M60" s="12">
        <v>4</v>
      </c>
      <c r="N60" s="12" t="s">
        <v>0</v>
      </c>
      <c r="O60" s="270"/>
      <c r="P60" s="271"/>
      <c r="Q60" s="271"/>
      <c r="R60" s="271"/>
      <c r="S60" s="272"/>
      <c r="T60" s="228"/>
      <c r="U60" s="273"/>
      <c r="V60" s="223">
        <v>4</v>
      </c>
      <c r="W60" s="233"/>
      <c r="X60" s="233"/>
      <c r="Y60" s="233"/>
      <c r="Z60" s="233"/>
      <c r="AA60" s="233"/>
      <c r="AB60" s="233"/>
      <c r="AC60" s="233"/>
      <c r="AD60" s="274"/>
      <c r="AE60" s="275"/>
      <c r="AF60" s="276"/>
      <c r="AG60" s="690"/>
    </row>
    <row r="61" spans="1:33" ht="54.75" customHeight="1" thickBot="1" x14ac:dyDescent="0.25">
      <c r="A61" s="682"/>
      <c r="B61" s="553"/>
      <c r="C61" s="682"/>
      <c r="D61" s="682"/>
      <c r="E61" s="682"/>
      <c r="F61" s="682"/>
      <c r="G61" s="682"/>
      <c r="H61" s="682"/>
      <c r="I61" s="127" t="s">
        <v>344</v>
      </c>
      <c r="J61" s="20" t="s">
        <v>286</v>
      </c>
      <c r="K61" s="20" t="s">
        <v>270</v>
      </c>
      <c r="L61" s="20" t="s">
        <v>17</v>
      </c>
      <c r="M61" s="12">
        <v>2</v>
      </c>
      <c r="N61" s="12" t="s">
        <v>287</v>
      </c>
      <c r="O61" s="270"/>
      <c r="P61" s="271"/>
      <c r="Q61" s="271"/>
      <c r="R61" s="271"/>
      <c r="S61" s="272"/>
      <c r="T61" s="228"/>
      <c r="U61" s="273"/>
      <c r="V61" s="223">
        <v>2</v>
      </c>
      <c r="W61" s="233"/>
      <c r="X61" s="233"/>
      <c r="Y61" s="233"/>
      <c r="Z61" s="233"/>
      <c r="AA61" s="233"/>
      <c r="AB61" s="233"/>
      <c r="AC61" s="233"/>
      <c r="AD61" s="274"/>
      <c r="AE61" s="275"/>
      <c r="AF61" s="276"/>
      <c r="AG61" s="701"/>
    </row>
    <row r="62" spans="1:33" ht="54.75" customHeight="1" thickBot="1" x14ac:dyDescent="0.25">
      <c r="A62" s="682"/>
      <c r="B62" s="553"/>
      <c r="C62" s="682"/>
      <c r="D62" s="682"/>
      <c r="E62" s="682"/>
      <c r="F62" s="682"/>
      <c r="G62" s="682"/>
      <c r="H62" s="682"/>
      <c r="I62" s="128" t="s">
        <v>345</v>
      </c>
      <c r="J62" s="222" t="s">
        <v>289</v>
      </c>
      <c r="K62" s="222" t="s">
        <v>270</v>
      </c>
      <c r="L62" s="222" t="s">
        <v>17</v>
      </c>
      <c r="M62" s="77">
        <v>3</v>
      </c>
      <c r="N62" s="77" t="s">
        <v>290</v>
      </c>
      <c r="O62" s="237"/>
      <c r="P62" s="238"/>
      <c r="Q62" s="238"/>
      <c r="R62" s="238"/>
      <c r="S62" s="272"/>
      <c r="T62" s="228"/>
      <c r="U62" s="273"/>
      <c r="V62" s="223">
        <v>0</v>
      </c>
      <c r="W62" s="233"/>
      <c r="X62" s="233"/>
      <c r="Y62" s="233"/>
      <c r="Z62" s="233"/>
      <c r="AA62" s="233"/>
      <c r="AB62" s="233"/>
      <c r="AC62" s="233"/>
      <c r="AD62" s="274"/>
      <c r="AE62" s="275"/>
      <c r="AF62" s="276"/>
      <c r="AG62" s="410"/>
    </row>
    <row r="63" spans="1:33" ht="54.75" customHeight="1" thickBot="1" x14ac:dyDescent="0.25">
      <c r="A63" s="682" t="s">
        <v>881</v>
      </c>
      <c r="B63" s="553"/>
      <c r="C63" s="682" t="s">
        <v>263</v>
      </c>
      <c r="D63" s="682" t="s">
        <v>264</v>
      </c>
      <c r="E63" s="682" t="s">
        <v>265</v>
      </c>
      <c r="F63" s="682" t="s">
        <v>266</v>
      </c>
      <c r="G63" s="682" t="s">
        <v>267</v>
      </c>
      <c r="H63" s="682" t="s">
        <v>268</v>
      </c>
      <c r="I63" s="125">
        <v>1.7</v>
      </c>
      <c r="J63" s="3" t="s">
        <v>346</v>
      </c>
      <c r="K63" s="3" t="s">
        <v>270</v>
      </c>
      <c r="L63" s="3" t="s">
        <v>17</v>
      </c>
      <c r="M63" s="108">
        <f>SUM(M64:M69)</f>
        <v>12</v>
      </c>
      <c r="N63" s="4" t="s">
        <v>302</v>
      </c>
      <c r="O63" s="108">
        <v>1</v>
      </c>
      <c r="P63" s="263">
        <v>296073712</v>
      </c>
      <c r="Q63" s="4">
        <v>0</v>
      </c>
      <c r="R63" s="263">
        <v>296073712</v>
      </c>
      <c r="S63" s="80">
        <v>43080</v>
      </c>
      <c r="T63" s="80">
        <v>43100</v>
      </c>
      <c r="U63" s="25">
        <f>ROUND((T63-S63)/7,0)</f>
        <v>3</v>
      </c>
      <c r="V63" s="4">
        <f>SUM(V64:V69)</f>
        <v>9</v>
      </c>
      <c r="W63" s="264">
        <v>295066450</v>
      </c>
      <c r="X63" s="4">
        <v>0</v>
      </c>
      <c r="Y63" s="265" t="s">
        <v>347</v>
      </c>
      <c r="Z63" s="25">
        <v>1</v>
      </c>
      <c r="AA63" s="25" t="s">
        <v>339</v>
      </c>
      <c r="AB63" s="266">
        <v>43100</v>
      </c>
      <c r="AC63" s="267">
        <f>+O63-Z63</f>
        <v>0</v>
      </c>
      <c r="AD63" s="268">
        <f>+V63/M63</f>
        <v>0.75</v>
      </c>
      <c r="AE63" s="152">
        <f>+Z63/O63</f>
        <v>1</v>
      </c>
      <c r="AF63" s="269">
        <f>+W63/R63</f>
        <v>0.99659793504395955</v>
      </c>
      <c r="AG63" s="411"/>
    </row>
    <row r="64" spans="1:33" ht="54.75" customHeight="1" thickBot="1" x14ac:dyDescent="0.25">
      <c r="A64" s="682"/>
      <c r="B64" s="553"/>
      <c r="C64" s="682"/>
      <c r="D64" s="682"/>
      <c r="E64" s="682"/>
      <c r="F64" s="682"/>
      <c r="G64" s="682"/>
      <c r="H64" s="682"/>
      <c r="I64" s="126" t="s">
        <v>348</v>
      </c>
      <c r="J64" s="289" t="s">
        <v>274</v>
      </c>
      <c r="K64" s="289" t="s">
        <v>270</v>
      </c>
      <c r="L64" s="289" t="s">
        <v>17</v>
      </c>
      <c r="M64" s="290">
        <v>1</v>
      </c>
      <c r="N64" s="291" t="s">
        <v>0</v>
      </c>
      <c r="O64" s="270"/>
      <c r="P64" s="271"/>
      <c r="Q64" s="271"/>
      <c r="R64" s="271"/>
      <c r="S64" s="292"/>
      <c r="T64" s="293"/>
      <c r="U64" s="294"/>
      <c r="V64" s="291">
        <v>1</v>
      </c>
      <c r="W64" s="295"/>
      <c r="X64" s="296"/>
      <c r="Y64" s="297"/>
      <c r="Z64" s="298"/>
      <c r="AA64" s="299"/>
      <c r="AB64" s="300"/>
      <c r="AC64" s="301"/>
      <c r="AD64" s="302">
        <f t="shared" ref="AD64:AD69" si="3">+V64/M64</f>
        <v>1</v>
      </c>
      <c r="AE64" s="303" t="e">
        <f t="shared" ref="AE64:AE69" si="4">+Z64/O64</f>
        <v>#DIV/0!</v>
      </c>
      <c r="AF64" s="304" t="e">
        <f t="shared" ref="AF64:AF69" si="5">+W64/R64</f>
        <v>#DIV/0!</v>
      </c>
      <c r="AG64" s="412"/>
    </row>
    <row r="65" spans="1:33" ht="54.75" customHeight="1" thickBot="1" x14ac:dyDescent="0.25">
      <c r="A65" s="682"/>
      <c r="B65" s="553"/>
      <c r="C65" s="682"/>
      <c r="D65" s="682"/>
      <c r="E65" s="682"/>
      <c r="F65" s="682"/>
      <c r="G65" s="682"/>
      <c r="H65" s="682"/>
      <c r="I65" s="129" t="s">
        <v>349</v>
      </c>
      <c r="J65" s="305" t="s">
        <v>275</v>
      </c>
      <c r="K65" s="305" t="s">
        <v>270</v>
      </c>
      <c r="L65" s="305" t="s">
        <v>17</v>
      </c>
      <c r="M65" s="306">
        <v>1</v>
      </c>
      <c r="N65" s="307" t="s">
        <v>0</v>
      </c>
      <c r="O65" s="270"/>
      <c r="P65" s="271"/>
      <c r="Q65" s="271"/>
      <c r="R65" s="271"/>
      <c r="S65" s="308"/>
      <c r="T65" s="309"/>
      <c r="U65" s="310"/>
      <c r="V65" s="311">
        <v>1</v>
      </c>
      <c r="W65" s="312"/>
      <c r="X65" s="313"/>
      <c r="Y65" s="314"/>
      <c r="Z65" s="315"/>
      <c r="AA65" s="316"/>
      <c r="AB65" s="317"/>
      <c r="AC65" s="318"/>
      <c r="AD65" s="319">
        <f t="shared" si="3"/>
        <v>1</v>
      </c>
      <c r="AE65" s="320" t="e">
        <f t="shared" si="4"/>
        <v>#DIV/0!</v>
      </c>
      <c r="AF65" s="321" t="e">
        <f t="shared" si="5"/>
        <v>#DIV/0!</v>
      </c>
      <c r="AG65" s="412"/>
    </row>
    <row r="66" spans="1:33" ht="54.75" customHeight="1" thickBot="1" x14ac:dyDescent="0.25">
      <c r="A66" s="682"/>
      <c r="B66" s="553"/>
      <c r="C66" s="682"/>
      <c r="D66" s="682"/>
      <c r="E66" s="682"/>
      <c r="F66" s="682"/>
      <c r="G66" s="682"/>
      <c r="H66" s="682"/>
      <c r="I66" s="129" t="s">
        <v>350</v>
      </c>
      <c r="J66" s="305" t="s">
        <v>276</v>
      </c>
      <c r="K66" s="305" t="s">
        <v>270</v>
      </c>
      <c r="L66" s="305" t="s">
        <v>17</v>
      </c>
      <c r="M66" s="306">
        <v>1</v>
      </c>
      <c r="N66" s="307" t="s">
        <v>277</v>
      </c>
      <c r="O66" s="270"/>
      <c r="P66" s="271"/>
      <c r="Q66" s="271"/>
      <c r="R66" s="271"/>
      <c r="S66" s="308"/>
      <c r="T66" s="309"/>
      <c r="U66" s="310"/>
      <c r="V66" s="311">
        <v>1</v>
      </c>
      <c r="W66" s="312"/>
      <c r="X66" s="313"/>
      <c r="Y66" s="314"/>
      <c r="Z66" s="315"/>
      <c r="AA66" s="316"/>
      <c r="AB66" s="317"/>
      <c r="AC66" s="318"/>
      <c r="AD66" s="319">
        <f t="shared" si="3"/>
        <v>1</v>
      </c>
      <c r="AE66" s="320" t="e">
        <f t="shared" si="4"/>
        <v>#DIV/0!</v>
      </c>
      <c r="AF66" s="321" t="e">
        <f t="shared" si="5"/>
        <v>#DIV/0!</v>
      </c>
      <c r="AG66" s="412"/>
    </row>
    <row r="67" spans="1:33" ht="54.75" customHeight="1" thickBot="1" x14ac:dyDescent="0.25">
      <c r="A67" s="682"/>
      <c r="B67" s="553"/>
      <c r="C67" s="682"/>
      <c r="D67" s="682"/>
      <c r="E67" s="682"/>
      <c r="F67" s="682"/>
      <c r="G67" s="682"/>
      <c r="H67" s="682"/>
      <c r="I67" s="129" t="s">
        <v>351</v>
      </c>
      <c r="J67" s="305" t="s">
        <v>283</v>
      </c>
      <c r="K67" s="305" t="s">
        <v>270</v>
      </c>
      <c r="L67" s="305" t="s">
        <v>17</v>
      </c>
      <c r="M67" s="306">
        <v>4</v>
      </c>
      <c r="N67" s="307" t="s">
        <v>0</v>
      </c>
      <c r="O67" s="270"/>
      <c r="P67" s="271"/>
      <c r="Q67" s="271"/>
      <c r="R67" s="271"/>
      <c r="S67" s="308"/>
      <c r="T67" s="309"/>
      <c r="U67" s="310"/>
      <c r="V67" s="311">
        <v>4</v>
      </c>
      <c r="W67" s="312"/>
      <c r="X67" s="313"/>
      <c r="Y67" s="314"/>
      <c r="Z67" s="315"/>
      <c r="AA67" s="316"/>
      <c r="AB67" s="317"/>
      <c r="AC67" s="318"/>
      <c r="AD67" s="319">
        <f t="shared" si="3"/>
        <v>1</v>
      </c>
      <c r="AE67" s="320" t="e">
        <f t="shared" si="4"/>
        <v>#DIV/0!</v>
      </c>
      <c r="AF67" s="321" t="e">
        <f t="shared" si="5"/>
        <v>#DIV/0!</v>
      </c>
      <c r="AG67" s="412"/>
    </row>
    <row r="68" spans="1:33" ht="54.75" customHeight="1" thickBot="1" x14ac:dyDescent="0.25">
      <c r="A68" s="682"/>
      <c r="B68" s="553"/>
      <c r="C68" s="682"/>
      <c r="D68" s="682"/>
      <c r="E68" s="682"/>
      <c r="F68" s="682"/>
      <c r="G68" s="682"/>
      <c r="H68" s="682"/>
      <c r="I68" s="129" t="s">
        <v>352</v>
      </c>
      <c r="J68" s="305" t="s">
        <v>286</v>
      </c>
      <c r="K68" s="305" t="s">
        <v>270</v>
      </c>
      <c r="L68" s="305" t="s">
        <v>17</v>
      </c>
      <c r="M68" s="306">
        <v>2</v>
      </c>
      <c r="N68" s="307" t="s">
        <v>287</v>
      </c>
      <c r="O68" s="270"/>
      <c r="P68" s="271"/>
      <c r="Q68" s="271"/>
      <c r="R68" s="271"/>
      <c r="S68" s="308"/>
      <c r="T68" s="309"/>
      <c r="U68" s="310"/>
      <c r="V68" s="311">
        <v>2</v>
      </c>
      <c r="W68" s="312"/>
      <c r="X68" s="313"/>
      <c r="Y68" s="314"/>
      <c r="Z68" s="315"/>
      <c r="AA68" s="316"/>
      <c r="AB68" s="317"/>
      <c r="AC68" s="318"/>
      <c r="AD68" s="319">
        <f t="shared" si="3"/>
        <v>1</v>
      </c>
      <c r="AE68" s="320" t="e">
        <f t="shared" si="4"/>
        <v>#DIV/0!</v>
      </c>
      <c r="AF68" s="321" t="e">
        <f t="shared" si="5"/>
        <v>#DIV/0!</v>
      </c>
      <c r="AG68" s="412"/>
    </row>
    <row r="69" spans="1:33" ht="54.75" customHeight="1" thickBot="1" x14ac:dyDescent="0.25">
      <c r="A69" s="682"/>
      <c r="B69" s="553"/>
      <c r="C69" s="682"/>
      <c r="D69" s="682"/>
      <c r="E69" s="682"/>
      <c r="F69" s="682"/>
      <c r="G69" s="682"/>
      <c r="H69" s="682"/>
      <c r="I69" s="128" t="s">
        <v>353</v>
      </c>
      <c r="J69" s="322" t="s">
        <v>289</v>
      </c>
      <c r="K69" s="322" t="s">
        <v>270</v>
      </c>
      <c r="L69" s="322" t="s">
        <v>17</v>
      </c>
      <c r="M69" s="323">
        <v>3</v>
      </c>
      <c r="N69" s="324" t="s">
        <v>290</v>
      </c>
      <c r="O69" s="237"/>
      <c r="P69" s="238"/>
      <c r="Q69" s="238"/>
      <c r="R69" s="238"/>
      <c r="S69" s="325"/>
      <c r="T69" s="326"/>
      <c r="U69" s="327"/>
      <c r="V69" s="324">
        <v>0</v>
      </c>
      <c r="W69" s="328"/>
      <c r="X69" s="329"/>
      <c r="Y69" s="330"/>
      <c r="Z69" s="331"/>
      <c r="AA69" s="332"/>
      <c r="AB69" s="333"/>
      <c r="AC69" s="334"/>
      <c r="AD69" s="335">
        <f t="shared" si="3"/>
        <v>0</v>
      </c>
      <c r="AE69" s="336" t="e">
        <f t="shared" si="4"/>
        <v>#DIV/0!</v>
      </c>
      <c r="AF69" s="337" t="e">
        <f t="shared" si="5"/>
        <v>#DIV/0!</v>
      </c>
      <c r="AG69" s="413"/>
    </row>
    <row r="70" spans="1:33" ht="54.75" customHeight="1" thickBot="1" x14ac:dyDescent="0.25">
      <c r="A70" s="682" t="s">
        <v>881</v>
      </c>
      <c r="B70" s="553"/>
      <c r="C70" s="682" t="s">
        <v>263</v>
      </c>
      <c r="D70" s="682" t="s">
        <v>264</v>
      </c>
      <c r="E70" s="682" t="s">
        <v>265</v>
      </c>
      <c r="F70" s="682" t="s">
        <v>266</v>
      </c>
      <c r="G70" s="682" t="s">
        <v>267</v>
      </c>
      <c r="H70" s="682" t="s">
        <v>268</v>
      </c>
      <c r="I70" s="164">
        <v>1.8</v>
      </c>
      <c r="J70" s="165" t="s">
        <v>354</v>
      </c>
      <c r="K70" s="165" t="s">
        <v>270</v>
      </c>
      <c r="L70" s="165" t="s">
        <v>17</v>
      </c>
      <c r="M70" s="108">
        <f>SUM(M71:M76)</f>
        <v>12</v>
      </c>
      <c r="N70" s="4" t="s">
        <v>302</v>
      </c>
      <c r="O70" s="108">
        <v>1</v>
      </c>
      <c r="P70" s="263">
        <v>123064422</v>
      </c>
      <c r="Q70" s="4">
        <v>0</v>
      </c>
      <c r="R70" s="277">
        <v>133326055</v>
      </c>
      <c r="S70" s="80">
        <v>43080</v>
      </c>
      <c r="T70" s="80">
        <v>43100</v>
      </c>
      <c r="U70" s="25">
        <f>ROUND((T70-S70)/7,0)</f>
        <v>3</v>
      </c>
      <c r="V70" s="4">
        <f>SUM(V71:V76)</f>
        <v>5</v>
      </c>
      <c r="W70" s="264">
        <v>133326055</v>
      </c>
      <c r="X70" s="4">
        <f>SUM(X71:X76)</f>
        <v>0</v>
      </c>
      <c r="Y70" s="265" t="s">
        <v>355</v>
      </c>
      <c r="Z70" s="25">
        <v>1</v>
      </c>
      <c r="AA70" s="25" t="s">
        <v>339</v>
      </c>
      <c r="AB70" s="266">
        <v>43100</v>
      </c>
      <c r="AC70" s="267">
        <f>+O70-Z70</f>
        <v>0</v>
      </c>
      <c r="AD70" s="268">
        <f>+V70/M70</f>
        <v>0.41666666666666669</v>
      </c>
      <c r="AE70" s="152">
        <f>+Z70/O70</f>
        <v>1</v>
      </c>
      <c r="AF70" s="269">
        <f>+W70/R70</f>
        <v>1</v>
      </c>
      <c r="AG70" s="683"/>
    </row>
    <row r="71" spans="1:33" ht="54.75" customHeight="1" thickBot="1" x14ac:dyDescent="0.25">
      <c r="A71" s="682"/>
      <c r="B71" s="553"/>
      <c r="C71" s="682"/>
      <c r="D71" s="682"/>
      <c r="E71" s="682"/>
      <c r="F71" s="682"/>
      <c r="G71" s="682"/>
      <c r="H71" s="682"/>
      <c r="I71" s="282" t="s">
        <v>356</v>
      </c>
      <c r="J71" s="338" t="s">
        <v>274</v>
      </c>
      <c r="K71" s="338" t="s">
        <v>270</v>
      </c>
      <c r="L71" s="338" t="s">
        <v>17</v>
      </c>
      <c r="M71" s="290">
        <v>1</v>
      </c>
      <c r="N71" s="291" t="s">
        <v>0</v>
      </c>
      <c r="O71" s="270"/>
      <c r="P71" s="271"/>
      <c r="Q71" s="271"/>
      <c r="R71" s="271"/>
      <c r="S71" s="308"/>
      <c r="T71" s="309"/>
      <c r="U71" s="310"/>
      <c r="V71" s="313">
        <v>1</v>
      </c>
      <c r="W71" s="312"/>
      <c r="X71" s="313"/>
      <c r="Y71" s="314"/>
      <c r="Z71" s="315"/>
      <c r="AA71" s="316"/>
      <c r="AB71" s="317"/>
      <c r="AC71" s="318"/>
      <c r="AD71" s="319"/>
      <c r="AE71" s="320"/>
      <c r="AF71" s="321"/>
      <c r="AG71" s="688"/>
    </row>
    <row r="72" spans="1:33" ht="54.75" customHeight="1" thickBot="1" x14ac:dyDescent="0.25">
      <c r="A72" s="682"/>
      <c r="B72" s="553"/>
      <c r="C72" s="682"/>
      <c r="D72" s="682"/>
      <c r="E72" s="682"/>
      <c r="F72" s="682"/>
      <c r="G72" s="682"/>
      <c r="H72" s="682"/>
      <c r="I72" s="129" t="s">
        <v>357</v>
      </c>
      <c r="J72" s="305" t="s">
        <v>275</v>
      </c>
      <c r="K72" s="305" t="s">
        <v>270</v>
      </c>
      <c r="L72" s="305" t="s">
        <v>17</v>
      </c>
      <c r="M72" s="306">
        <v>1</v>
      </c>
      <c r="N72" s="307" t="s">
        <v>0</v>
      </c>
      <c r="O72" s="270"/>
      <c r="P72" s="271"/>
      <c r="Q72" s="271"/>
      <c r="R72" s="271"/>
      <c r="S72" s="308"/>
      <c r="T72" s="309"/>
      <c r="U72" s="310"/>
      <c r="V72" s="313">
        <v>1</v>
      </c>
      <c r="W72" s="312"/>
      <c r="X72" s="313"/>
      <c r="Y72" s="314"/>
      <c r="Z72" s="315"/>
      <c r="AA72" s="316"/>
      <c r="AB72" s="317"/>
      <c r="AC72" s="318"/>
      <c r="AD72" s="319"/>
      <c r="AE72" s="320"/>
      <c r="AF72" s="321"/>
      <c r="AG72" s="688"/>
    </row>
    <row r="73" spans="1:33" ht="54.75" customHeight="1" thickBot="1" x14ac:dyDescent="0.25">
      <c r="A73" s="682"/>
      <c r="B73" s="553"/>
      <c r="C73" s="682"/>
      <c r="D73" s="682"/>
      <c r="E73" s="682"/>
      <c r="F73" s="682"/>
      <c r="G73" s="682"/>
      <c r="H73" s="682"/>
      <c r="I73" s="129" t="s">
        <v>358</v>
      </c>
      <c r="J73" s="305" t="s">
        <v>276</v>
      </c>
      <c r="K73" s="305" t="s">
        <v>270</v>
      </c>
      <c r="L73" s="305" t="s">
        <v>17</v>
      </c>
      <c r="M73" s="306">
        <v>1</v>
      </c>
      <c r="N73" s="307" t="s">
        <v>277</v>
      </c>
      <c r="O73" s="270"/>
      <c r="P73" s="271"/>
      <c r="Q73" s="271"/>
      <c r="R73" s="271"/>
      <c r="S73" s="308"/>
      <c r="T73" s="309"/>
      <c r="U73" s="310"/>
      <c r="V73" s="313">
        <v>1</v>
      </c>
      <c r="W73" s="312"/>
      <c r="X73" s="313"/>
      <c r="Y73" s="314"/>
      <c r="Z73" s="315"/>
      <c r="AA73" s="316"/>
      <c r="AB73" s="317"/>
      <c r="AC73" s="318"/>
      <c r="AD73" s="319"/>
      <c r="AE73" s="320"/>
      <c r="AF73" s="321"/>
      <c r="AG73" s="688"/>
    </row>
    <row r="74" spans="1:33" ht="54.75" customHeight="1" thickBot="1" x14ac:dyDescent="0.25">
      <c r="A74" s="682"/>
      <c r="B74" s="553"/>
      <c r="C74" s="682"/>
      <c r="D74" s="682"/>
      <c r="E74" s="682"/>
      <c r="F74" s="682"/>
      <c r="G74" s="682"/>
      <c r="H74" s="682"/>
      <c r="I74" s="129" t="s">
        <v>359</v>
      </c>
      <c r="J74" s="305" t="s">
        <v>283</v>
      </c>
      <c r="K74" s="305" t="s">
        <v>270</v>
      </c>
      <c r="L74" s="305" t="s">
        <v>17</v>
      </c>
      <c r="M74" s="306">
        <v>4</v>
      </c>
      <c r="N74" s="307" t="s">
        <v>0</v>
      </c>
      <c r="O74" s="270"/>
      <c r="P74" s="271"/>
      <c r="Q74" s="271"/>
      <c r="R74" s="271"/>
      <c r="S74" s="308"/>
      <c r="T74" s="309"/>
      <c r="U74" s="310"/>
      <c r="V74" s="313">
        <v>1</v>
      </c>
      <c r="W74" s="312"/>
      <c r="X74" s="313"/>
      <c r="Y74" s="314"/>
      <c r="Z74" s="315"/>
      <c r="AA74" s="316"/>
      <c r="AB74" s="317"/>
      <c r="AC74" s="318"/>
      <c r="AD74" s="319"/>
      <c r="AE74" s="320"/>
      <c r="AF74" s="321"/>
      <c r="AG74" s="688"/>
    </row>
    <row r="75" spans="1:33" ht="54.75" customHeight="1" thickBot="1" x14ac:dyDescent="0.25">
      <c r="A75" s="682"/>
      <c r="B75" s="553"/>
      <c r="C75" s="682"/>
      <c r="D75" s="682"/>
      <c r="E75" s="682"/>
      <c r="F75" s="682"/>
      <c r="G75" s="682"/>
      <c r="H75" s="682"/>
      <c r="I75" s="129" t="s">
        <v>360</v>
      </c>
      <c r="J75" s="305" t="s">
        <v>286</v>
      </c>
      <c r="K75" s="305" t="s">
        <v>270</v>
      </c>
      <c r="L75" s="305" t="s">
        <v>17</v>
      </c>
      <c r="M75" s="306">
        <v>2</v>
      </c>
      <c r="N75" s="307" t="s">
        <v>287</v>
      </c>
      <c r="O75" s="270"/>
      <c r="P75" s="271"/>
      <c r="Q75" s="271"/>
      <c r="R75" s="271"/>
      <c r="S75" s="308"/>
      <c r="T75" s="309"/>
      <c r="U75" s="310"/>
      <c r="V75" s="313">
        <v>1</v>
      </c>
      <c r="W75" s="312"/>
      <c r="X75" s="313"/>
      <c r="Y75" s="314"/>
      <c r="Z75" s="315"/>
      <c r="AA75" s="316"/>
      <c r="AB75" s="317"/>
      <c r="AC75" s="318"/>
      <c r="AD75" s="319"/>
      <c r="AE75" s="320"/>
      <c r="AF75" s="321"/>
      <c r="AG75" s="688"/>
    </row>
    <row r="76" spans="1:33" ht="54.75" customHeight="1" thickBot="1" x14ac:dyDescent="0.25">
      <c r="A76" s="682"/>
      <c r="B76" s="553"/>
      <c r="C76" s="682"/>
      <c r="D76" s="682"/>
      <c r="E76" s="682"/>
      <c r="F76" s="682"/>
      <c r="G76" s="682"/>
      <c r="H76" s="682"/>
      <c r="I76" s="128" t="s">
        <v>361</v>
      </c>
      <c r="J76" s="322" t="s">
        <v>289</v>
      </c>
      <c r="K76" s="322" t="s">
        <v>270</v>
      </c>
      <c r="L76" s="322" t="s">
        <v>17</v>
      </c>
      <c r="M76" s="323">
        <v>3</v>
      </c>
      <c r="N76" s="324" t="s">
        <v>290</v>
      </c>
      <c r="O76" s="270"/>
      <c r="P76" s="271"/>
      <c r="Q76" s="271"/>
      <c r="R76" s="271"/>
      <c r="S76" s="308"/>
      <c r="T76" s="309"/>
      <c r="U76" s="310"/>
      <c r="V76" s="313">
        <v>0</v>
      </c>
      <c r="W76" s="312"/>
      <c r="X76" s="313"/>
      <c r="Y76" s="314"/>
      <c r="Z76" s="315"/>
      <c r="AA76" s="316"/>
      <c r="AB76" s="317"/>
      <c r="AC76" s="318"/>
      <c r="AD76" s="319"/>
      <c r="AE76" s="320"/>
      <c r="AF76" s="321"/>
      <c r="AG76" s="684"/>
    </row>
    <row r="77" spans="1:33" ht="54.75" customHeight="1" thickBot="1" x14ac:dyDescent="0.25">
      <c r="A77" s="682" t="s">
        <v>881</v>
      </c>
      <c r="B77" s="553"/>
      <c r="C77" s="682" t="s">
        <v>263</v>
      </c>
      <c r="D77" s="682" t="s">
        <v>264</v>
      </c>
      <c r="E77" s="682" t="s">
        <v>265</v>
      </c>
      <c r="F77" s="682" t="s">
        <v>266</v>
      </c>
      <c r="G77" s="682" t="s">
        <v>362</v>
      </c>
      <c r="H77" s="682" t="s">
        <v>268</v>
      </c>
      <c r="I77" s="125">
        <v>1.9</v>
      </c>
      <c r="J77" s="3" t="s">
        <v>363</v>
      </c>
      <c r="K77" s="3" t="s">
        <v>270</v>
      </c>
      <c r="L77" s="3" t="s">
        <v>17</v>
      </c>
      <c r="M77" s="108">
        <f>SUM(M78:M85)</f>
        <v>14</v>
      </c>
      <c r="N77" s="4" t="s">
        <v>364</v>
      </c>
      <c r="O77" s="108">
        <v>23</v>
      </c>
      <c r="P77" s="263">
        <v>3500000000</v>
      </c>
      <c r="Q77" s="264">
        <v>2538000000</v>
      </c>
      <c r="R77" s="121">
        <f>+P77</f>
        <v>3500000000</v>
      </c>
      <c r="S77" s="162">
        <v>42917</v>
      </c>
      <c r="T77" s="163">
        <v>43312</v>
      </c>
      <c r="U77" s="160">
        <f>ROUND((T77-S77)/7,0)</f>
        <v>56</v>
      </c>
      <c r="V77" s="153">
        <f>SUM(V78:V85)</f>
        <v>12</v>
      </c>
      <c r="W77" s="255">
        <v>3500000000</v>
      </c>
      <c r="X77" s="255">
        <v>1885323058</v>
      </c>
      <c r="Y77" s="206" t="s">
        <v>365</v>
      </c>
      <c r="Z77" s="155">
        <v>23</v>
      </c>
      <c r="AA77" s="339">
        <v>43040</v>
      </c>
      <c r="AB77" s="256">
        <v>43312</v>
      </c>
      <c r="AC77" s="250">
        <f>+O77-Z77</f>
        <v>0</v>
      </c>
      <c r="AD77" s="251">
        <f>+V77/M77</f>
        <v>0.8571428571428571</v>
      </c>
      <c r="AE77" s="252">
        <f>+Z77/O77</f>
        <v>1</v>
      </c>
      <c r="AF77" s="253">
        <f>+W77/R77</f>
        <v>1</v>
      </c>
      <c r="AG77" s="618" t="s">
        <v>366</v>
      </c>
    </row>
    <row r="78" spans="1:33" ht="54.75" customHeight="1" thickBot="1" x14ac:dyDescent="0.25">
      <c r="A78" s="682"/>
      <c r="B78" s="553"/>
      <c r="C78" s="682"/>
      <c r="D78" s="682"/>
      <c r="E78" s="682"/>
      <c r="F78" s="682"/>
      <c r="G78" s="682"/>
      <c r="H78" s="682"/>
      <c r="I78" s="282" t="s">
        <v>367</v>
      </c>
      <c r="J78" s="259" t="s">
        <v>274</v>
      </c>
      <c r="K78" s="259" t="s">
        <v>270</v>
      </c>
      <c r="L78" s="259" t="s">
        <v>17</v>
      </c>
      <c r="M78" s="260">
        <v>1</v>
      </c>
      <c r="N78" s="260" t="s">
        <v>0</v>
      </c>
      <c r="O78" s="270"/>
      <c r="P78" s="271"/>
      <c r="Q78" s="271"/>
      <c r="R78" s="271"/>
      <c r="S78" s="272"/>
      <c r="T78" s="228"/>
      <c r="U78" s="273"/>
      <c r="V78" s="223">
        <v>1</v>
      </c>
      <c r="W78" s="233"/>
      <c r="X78" s="233"/>
      <c r="Y78" s="233"/>
      <c r="Z78" s="233"/>
      <c r="AA78" s="233"/>
      <c r="AB78" s="233"/>
      <c r="AC78" s="233"/>
      <c r="AD78" s="274"/>
      <c r="AE78" s="275"/>
      <c r="AF78" s="276"/>
      <c r="AG78" s="690"/>
    </row>
    <row r="79" spans="1:33" ht="54.75" customHeight="1" thickBot="1" x14ac:dyDescent="0.25">
      <c r="A79" s="682"/>
      <c r="B79" s="553"/>
      <c r="C79" s="682"/>
      <c r="D79" s="682"/>
      <c r="E79" s="682"/>
      <c r="F79" s="682"/>
      <c r="G79" s="682"/>
      <c r="H79" s="682"/>
      <c r="I79" s="127" t="s">
        <v>368</v>
      </c>
      <c r="J79" s="20" t="s">
        <v>275</v>
      </c>
      <c r="K79" s="20" t="s">
        <v>270</v>
      </c>
      <c r="L79" s="20" t="s">
        <v>17</v>
      </c>
      <c r="M79" s="12">
        <v>1</v>
      </c>
      <c r="N79" s="12" t="s">
        <v>153</v>
      </c>
      <c r="O79" s="270"/>
      <c r="P79" s="271"/>
      <c r="Q79" s="271"/>
      <c r="R79" s="271"/>
      <c r="S79" s="272"/>
      <c r="T79" s="228"/>
      <c r="U79" s="273"/>
      <c r="V79" s="223">
        <v>1</v>
      </c>
      <c r="W79" s="233"/>
      <c r="X79" s="233"/>
      <c r="Y79" s="233"/>
      <c r="Z79" s="233"/>
      <c r="AA79" s="233"/>
      <c r="AB79" s="233"/>
      <c r="AC79" s="233"/>
      <c r="AD79" s="274"/>
      <c r="AE79" s="275"/>
      <c r="AF79" s="276"/>
      <c r="AG79" s="690"/>
    </row>
    <row r="80" spans="1:33" ht="54.75" customHeight="1" thickBot="1" x14ac:dyDescent="0.25">
      <c r="A80" s="682"/>
      <c r="B80" s="553"/>
      <c r="C80" s="682"/>
      <c r="D80" s="682"/>
      <c r="E80" s="682"/>
      <c r="F80" s="682"/>
      <c r="G80" s="682"/>
      <c r="H80" s="682"/>
      <c r="I80" s="127" t="s">
        <v>369</v>
      </c>
      <c r="J80" s="20" t="s">
        <v>276</v>
      </c>
      <c r="K80" s="20" t="s">
        <v>270</v>
      </c>
      <c r="L80" s="20" t="s">
        <v>17</v>
      </c>
      <c r="M80" s="12">
        <v>1</v>
      </c>
      <c r="N80" s="12" t="s">
        <v>277</v>
      </c>
      <c r="O80" s="270"/>
      <c r="P80" s="271"/>
      <c r="Q80" s="271"/>
      <c r="R80" s="271"/>
      <c r="S80" s="272"/>
      <c r="T80" s="228"/>
      <c r="U80" s="273"/>
      <c r="V80" s="223">
        <v>1</v>
      </c>
      <c r="W80" s="233"/>
      <c r="X80" s="233"/>
      <c r="Y80" s="233"/>
      <c r="Z80" s="233"/>
      <c r="AA80" s="233"/>
      <c r="AB80" s="233"/>
      <c r="AC80" s="233"/>
      <c r="AD80" s="274"/>
      <c r="AE80" s="275"/>
      <c r="AF80" s="276"/>
      <c r="AG80" s="690"/>
    </row>
    <row r="81" spans="1:33" ht="54.75" customHeight="1" thickBot="1" x14ac:dyDescent="0.25">
      <c r="A81" s="682"/>
      <c r="B81" s="553"/>
      <c r="C81" s="682"/>
      <c r="D81" s="682"/>
      <c r="E81" s="682"/>
      <c r="F81" s="682"/>
      <c r="G81" s="682"/>
      <c r="H81" s="682"/>
      <c r="I81" s="127" t="s">
        <v>370</v>
      </c>
      <c r="J81" s="20" t="s">
        <v>294</v>
      </c>
      <c r="K81" s="20" t="s">
        <v>270</v>
      </c>
      <c r="L81" s="20" t="s">
        <v>17</v>
      </c>
      <c r="M81" s="12">
        <v>1</v>
      </c>
      <c r="N81" s="12" t="s">
        <v>295</v>
      </c>
      <c r="O81" s="270"/>
      <c r="P81" s="271"/>
      <c r="Q81" s="271"/>
      <c r="R81" s="271"/>
      <c r="S81" s="272"/>
      <c r="T81" s="228"/>
      <c r="U81" s="273"/>
      <c r="V81" s="223">
        <v>1</v>
      </c>
      <c r="W81" s="233"/>
      <c r="X81" s="233"/>
      <c r="Y81" s="233"/>
      <c r="Z81" s="233"/>
      <c r="AA81" s="233"/>
      <c r="AB81" s="233"/>
      <c r="AC81" s="233"/>
      <c r="AD81" s="274"/>
      <c r="AE81" s="275"/>
      <c r="AF81" s="276"/>
      <c r="AG81" s="690"/>
    </row>
    <row r="82" spans="1:33" ht="54.75" customHeight="1" thickBot="1" x14ac:dyDescent="0.25">
      <c r="A82" s="682"/>
      <c r="B82" s="553"/>
      <c r="C82" s="682"/>
      <c r="D82" s="682"/>
      <c r="E82" s="682"/>
      <c r="F82" s="682"/>
      <c r="G82" s="682"/>
      <c r="H82" s="682"/>
      <c r="I82" s="127" t="s">
        <v>371</v>
      </c>
      <c r="J82" s="20" t="s">
        <v>297</v>
      </c>
      <c r="K82" s="20" t="s">
        <v>270</v>
      </c>
      <c r="L82" s="20" t="s">
        <v>17</v>
      </c>
      <c r="M82" s="12">
        <v>1</v>
      </c>
      <c r="N82" s="12" t="s">
        <v>295</v>
      </c>
      <c r="O82" s="270"/>
      <c r="P82" s="271"/>
      <c r="Q82" s="271"/>
      <c r="R82" s="271"/>
      <c r="S82" s="272"/>
      <c r="T82" s="228"/>
      <c r="U82" s="273"/>
      <c r="V82" s="223">
        <v>1</v>
      </c>
      <c r="W82" s="233"/>
      <c r="X82" s="233"/>
      <c r="Y82" s="233"/>
      <c r="Z82" s="233"/>
      <c r="AA82" s="233"/>
      <c r="AB82" s="233"/>
      <c r="AC82" s="233"/>
      <c r="AD82" s="274"/>
      <c r="AE82" s="275"/>
      <c r="AF82" s="276"/>
      <c r="AG82" s="690"/>
    </row>
    <row r="83" spans="1:33" ht="54.75" customHeight="1" thickBot="1" x14ac:dyDescent="0.25">
      <c r="A83" s="682"/>
      <c r="B83" s="553"/>
      <c r="C83" s="682"/>
      <c r="D83" s="682"/>
      <c r="E83" s="682"/>
      <c r="F83" s="682"/>
      <c r="G83" s="682"/>
      <c r="H83" s="682"/>
      <c r="I83" s="127" t="s">
        <v>372</v>
      </c>
      <c r="J83" s="20" t="s">
        <v>283</v>
      </c>
      <c r="K83" s="222" t="s">
        <v>270</v>
      </c>
      <c r="L83" s="222" t="s">
        <v>17</v>
      </c>
      <c r="M83" s="77">
        <v>4</v>
      </c>
      <c r="N83" s="77" t="s">
        <v>0</v>
      </c>
      <c r="O83" s="270"/>
      <c r="P83" s="271"/>
      <c r="Q83" s="271"/>
      <c r="R83" s="271"/>
      <c r="S83" s="272"/>
      <c r="T83" s="228"/>
      <c r="U83" s="273"/>
      <c r="V83" s="223">
        <v>4</v>
      </c>
      <c r="W83" s="233"/>
      <c r="X83" s="233"/>
      <c r="Y83" s="233"/>
      <c r="Z83" s="233"/>
      <c r="AA83" s="233"/>
      <c r="AB83" s="233"/>
      <c r="AC83" s="233"/>
      <c r="AD83" s="274"/>
      <c r="AE83" s="275"/>
      <c r="AF83" s="276"/>
      <c r="AG83" s="690"/>
    </row>
    <row r="84" spans="1:33" ht="54.75" customHeight="1" thickBot="1" x14ac:dyDescent="0.25">
      <c r="A84" s="682"/>
      <c r="B84" s="553"/>
      <c r="C84" s="682"/>
      <c r="D84" s="682"/>
      <c r="E84" s="682"/>
      <c r="F84" s="682"/>
      <c r="G84" s="682"/>
      <c r="H84" s="682"/>
      <c r="I84" s="127" t="s">
        <v>373</v>
      </c>
      <c r="J84" s="222" t="s">
        <v>286</v>
      </c>
      <c r="K84" s="222" t="s">
        <v>270</v>
      </c>
      <c r="L84" s="222" t="s">
        <v>17</v>
      </c>
      <c r="M84" s="77">
        <v>2</v>
      </c>
      <c r="N84" s="77" t="s">
        <v>287</v>
      </c>
      <c r="O84" s="270"/>
      <c r="P84" s="271"/>
      <c r="Q84" s="271"/>
      <c r="R84" s="271"/>
      <c r="S84" s="272"/>
      <c r="T84" s="228"/>
      <c r="U84" s="273"/>
      <c r="V84" s="223">
        <v>2</v>
      </c>
      <c r="W84" s="233"/>
      <c r="X84" s="233"/>
      <c r="Y84" s="233"/>
      <c r="Z84" s="233"/>
      <c r="AA84" s="233"/>
      <c r="AB84" s="233"/>
      <c r="AC84" s="233"/>
      <c r="AD84" s="274"/>
      <c r="AE84" s="275"/>
      <c r="AF84" s="276"/>
      <c r="AG84" s="690"/>
    </row>
    <row r="85" spans="1:33" ht="54.75" customHeight="1" thickBot="1" x14ac:dyDescent="0.25">
      <c r="A85" s="682"/>
      <c r="B85" s="553"/>
      <c r="C85" s="682"/>
      <c r="D85" s="682"/>
      <c r="E85" s="682"/>
      <c r="F85" s="682"/>
      <c r="G85" s="682"/>
      <c r="H85" s="682"/>
      <c r="I85" s="128" t="s">
        <v>374</v>
      </c>
      <c r="J85" s="222" t="s">
        <v>289</v>
      </c>
      <c r="K85" s="222" t="s">
        <v>270</v>
      </c>
      <c r="L85" s="222" t="s">
        <v>17</v>
      </c>
      <c r="M85" s="77">
        <v>3</v>
      </c>
      <c r="N85" s="77" t="s">
        <v>290</v>
      </c>
      <c r="O85" s="237"/>
      <c r="P85" s="238"/>
      <c r="Q85" s="238"/>
      <c r="R85" s="238"/>
      <c r="S85" s="272"/>
      <c r="T85" s="228"/>
      <c r="U85" s="273"/>
      <c r="V85" s="340">
        <v>1</v>
      </c>
      <c r="W85" s="233"/>
      <c r="X85" s="233"/>
      <c r="Y85" s="233"/>
      <c r="Z85" s="233"/>
      <c r="AA85" s="233"/>
      <c r="AB85" s="233"/>
      <c r="AC85" s="233"/>
      <c r="AD85" s="274"/>
      <c r="AE85" s="275"/>
      <c r="AF85" s="276"/>
      <c r="AG85" s="691"/>
    </row>
    <row r="86" spans="1:33" ht="54.75" customHeight="1" thickBot="1" x14ac:dyDescent="0.25">
      <c r="A86" s="682" t="s">
        <v>881</v>
      </c>
      <c r="B86" s="553"/>
      <c r="C86" s="682" t="s">
        <v>263</v>
      </c>
      <c r="D86" s="682" t="s">
        <v>264</v>
      </c>
      <c r="E86" s="682" t="s">
        <v>265</v>
      </c>
      <c r="F86" s="682" t="s">
        <v>266</v>
      </c>
      <c r="G86" s="682" t="s">
        <v>362</v>
      </c>
      <c r="H86" s="682" t="s">
        <v>268</v>
      </c>
      <c r="I86" s="341">
        <v>1.1000000000000001</v>
      </c>
      <c r="J86" s="3" t="s">
        <v>375</v>
      </c>
      <c r="K86" s="3" t="s">
        <v>270</v>
      </c>
      <c r="L86" s="3" t="s">
        <v>17</v>
      </c>
      <c r="M86" s="108">
        <f>SUM(M87:M94)</f>
        <v>14</v>
      </c>
      <c r="N86" s="4" t="s">
        <v>364</v>
      </c>
      <c r="O86" s="108">
        <v>20</v>
      </c>
      <c r="P86" s="263">
        <v>3500000000</v>
      </c>
      <c r="Q86" s="264">
        <v>2300000000</v>
      </c>
      <c r="R86" s="277">
        <v>3500000000</v>
      </c>
      <c r="S86" s="80">
        <v>42917</v>
      </c>
      <c r="T86" s="80">
        <v>43312</v>
      </c>
      <c r="U86" s="25">
        <f>ROUND((T86-S86)/7,0)</f>
        <v>56</v>
      </c>
      <c r="V86" s="4">
        <f>SUM(V87:V94)</f>
        <v>12</v>
      </c>
      <c r="W86" s="264">
        <v>3500000000</v>
      </c>
      <c r="X86" s="264">
        <v>2177610789</v>
      </c>
      <c r="Y86" s="265" t="s">
        <v>376</v>
      </c>
      <c r="Z86" s="25">
        <v>20</v>
      </c>
      <c r="AA86" s="266">
        <v>43019</v>
      </c>
      <c r="AB86" s="266">
        <v>43312</v>
      </c>
      <c r="AC86" s="267">
        <f>+O86-Z86</f>
        <v>0</v>
      </c>
      <c r="AD86" s="268">
        <f>+V86/M86</f>
        <v>0.8571428571428571</v>
      </c>
      <c r="AE86" s="152">
        <f>+Z86/O86</f>
        <v>1</v>
      </c>
      <c r="AF86" s="269">
        <f>+W86/R86</f>
        <v>1</v>
      </c>
      <c r="AG86" s="683" t="s">
        <v>377</v>
      </c>
    </row>
    <row r="87" spans="1:33" ht="54.75" customHeight="1" thickBot="1" x14ac:dyDescent="0.25">
      <c r="A87" s="682"/>
      <c r="B87" s="553"/>
      <c r="C87" s="682"/>
      <c r="D87" s="682"/>
      <c r="E87" s="682"/>
      <c r="F87" s="682"/>
      <c r="G87" s="682"/>
      <c r="H87" s="682"/>
      <c r="I87" s="126" t="s">
        <v>378</v>
      </c>
      <c r="J87" s="19" t="s">
        <v>274</v>
      </c>
      <c r="K87" s="19" t="s">
        <v>270</v>
      </c>
      <c r="L87" s="19" t="s">
        <v>17</v>
      </c>
      <c r="M87" s="7">
        <v>1</v>
      </c>
      <c r="N87" s="7" t="s">
        <v>0</v>
      </c>
      <c r="O87" s="270"/>
      <c r="P87" s="271"/>
      <c r="Q87" s="271"/>
      <c r="R87" s="271"/>
      <c r="S87" s="272"/>
      <c r="T87" s="228"/>
      <c r="U87" s="273"/>
      <c r="V87" s="223">
        <v>1</v>
      </c>
      <c r="W87" s="233"/>
      <c r="X87" s="233"/>
      <c r="Y87" s="233"/>
      <c r="Z87" s="233"/>
      <c r="AA87" s="233"/>
      <c r="AB87" s="233"/>
      <c r="AC87" s="233"/>
      <c r="AD87" s="274"/>
      <c r="AE87" s="275"/>
      <c r="AF87" s="276"/>
      <c r="AG87" s="688"/>
    </row>
    <row r="88" spans="1:33" ht="54.75" customHeight="1" thickBot="1" x14ac:dyDescent="0.25">
      <c r="A88" s="682"/>
      <c r="B88" s="553"/>
      <c r="C88" s="682"/>
      <c r="D88" s="682"/>
      <c r="E88" s="682"/>
      <c r="F88" s="682"/>
      <c r="G88" s="682"/>
      <c r="H88" s="682"/>
      <c r="I88" s="127" t="s">
        <v>379</v>
      </c>
      <c r="J88" s="20" t="s">
        <v>275</v>
      </c>
      <c r="K88" s="20" t="s">
        <v>270</v>
      </c>
      <c r="L88" s="20" t="s">
        <v>17</v>
      </c>
      <c r="M88" s="12">
        <v>1</v>
      </c>
      <c r="N88" s="12" t="s">
        <v>153</v>
      </c>
      <c r="O88" s="270"/>
      <c r="P88" s="271"/>
      <c r="Q88" s="271"/>
      <c r="R88" s="271"/>
      <c r="S88" s="272"/>
      <c r="T88" s="228"/>
      <c r="U88" s="273"/>
      <c r="V88" s="223">
        <v>1</v>
      </c>
      <c r="W88" s="233"/>
      <c r="X88" s="233"/>
      <c r="Y88" s="233"/>
      <c r="Z88" s="233"/>
      <c r="AA88" s="233"/>
      <c r="AB88" s="233"/>
      <c r="AC88" s="233"/>
      <c r="AD88" s="274"/>
      <c r="AE88" s="275"/>
      <c r="AF88" s="276"/>
      <c r="AG88" s="688"/>
    </row>
    <row r="89" spans="1:33" ht="54.75" customHeight="1" thickBot="1" x14ac:dyDescent="0.25">
      <c r="A89" s="682"/>
      <c r="B89" s="553"/>
      <c r="C89" s="682"/>
      <c r="D89" s="682"/>
      <c r="E89" s="682"/>
      <c r="F89" s="682"/>
      <c r="G89" s="682"/>
      <c r="H89" s="682"/>
      <c r="I89" s="127" t="s">
        <v>380</v>
      </c>
      <c r="J89" s="20" t="s">
        <v>276</v>
      </c>
      <c r="K89" s="20" t="s">
        <v>270</v>
      </c>
      <c r="L89" s="20" t="s">
        <v>17</v>
      </c>
      <c r="M89" s="12">
        <v>1</v>
      </c>
      <c r="N89" s="12" t="s">
        <v>277</v>
      </c>
      <c r="O89" s="270"/>
      <c r="P89" s="271"/>
      <c r="Q89" s="271"/>
      <c r="R89" s="271"/>
      <c r="S89" s="272"/>
      <c r="T89" s="228"/>
      <c r="U89" s="273"/>
      <c r="V89" s="223">
        <v>1</v>
      </c>
      <c r="W89" s="233"/>
      <c r="X89" s="233"/>
      <c r="Y89" s="233"/>
      <c r="Z89" s="233"/>
      <c r="AA89" s="233"/>
      <c r="AB89" s="233"/>
      <c r="AC89" s="233"/>
      <c r="AD89" s="274"/>
      <c r="AE89" s="275"/>
      <c r="AF89" s="276"/>
      <c r="AG89" s="688"/>
    </row>
    <row r="90" spans="1:33" ht="54.75" customHeight="1" thickBot="1" x14ac:dyDescent="0.25">
      <c r="A90" s="682"/>
      <c r="B90" s="553"/>
      <c r="C90" s="682"/>
      <c r="D90" s="682"/>
      <c r="E90" s="682"/>
      <c r="F90" s="682"/>
      <c r="G90" s="682"/>
      <c r="H90" s="682"/>
      <c r="I90" s="127" t="s">
        <v>381</v>
      </c>
      <c r="J90" s="20" t="s">
        <v>294</v>
      </c>
      <c r="K90" s="20" t="s">
        <v>270</v>
      </c>
      <c r="L90" s="20" t="s">
        <v>17</v>
      </c>
      <c r="M90" s="12">
        <v>1</v>
      </c>
      <c r="N90" s="12" t="s">
        <v>295</v>
      </c>
      <c r="O90" s="270"/>
      <c r="P90" s="271"/>
      <c r="Q90" s="271"/>
      <c r="R90" s="271"/>
      <c r="S90" s="272"/>
      <c r="T90" s="228"/>
      <c r="U90" s="273"/>
      <c r="V90" s="223">
        <v>1</v>
      </c>
      <c r="W90" s="233"/>
      <c r="X90" s="233"/>
      <c r="Y90" s="233"/>
      <c r="Z90" s="233"/>
      <c r="AA90" s="233"/>
      <c r="AB90" s="233"/>
      <c r="AC90" s="233"/>
      <c r="AD90" s="274"/>
      <c r="AE90" s="275"/>
      <c r="AF90" s="276"/>
      <c r="AG90" s="688"/>
    </row>
    <row r="91" spans="1:33" ht="48.75" thickBot="1" x14ac:dyDescent="0.25">
      <c r="A91" s="682"/>
      <c r="B91" s="553"/>
      <c r="C91" s="682"/>
      <c r="D91" s="682"/>
      <c r="E91" s="682"/>
      <c r="F91" s="682"/>
      <c r="G91" s="682"/>
      <c r="H91" s="682"/>
      <c r="I91" s="127" t="s">
        <v>382</v>
      </c>
      <c r="J91" s="20" t="s">
        <v>297</v>
      </c>
      <c r="K91" s="20" t="s">
        <v>270</v>
      </c>
      <c r="L91" s="20" t="s">
        <v>17</v>
      </c>
      <c r="M91" s="12">
        <v>1</v>
      </c>
      <c r="N91" s="12" t="s">
        <v>295</v>
      </c>
      <c r="O91" s="270"/>
      <c r="P91" s="271"/>
      <c r="Q91" s="271"/>
      <c r="R91" s="271"/>
      <c r="S91" s="272"/>
      <c r="T91" s="228"/>
      <c r="U91" s="273"/>
      <c r="V91" s="223">
        <v>1</v>
      </c>
      <c r="W91" s="233"/>
      <c r="X91" s="233"/>
      <c r="Y91" s="233"/>
      <c r="Z91" s="233"/>
      <c r="AA91" s="233"/>
      <c r="AB91" s="233"/>
      <c r="AC91" s="233"/>
      <c r="AD91" s="274"/>
      <c r="AE91" s="275"/>
      <c r="AF91" s="276"/>
      <c r="AG91" s="688"/>
    </row>
    <row r="92" spans="1:33" ht="60.75" thickBot="1" x14ac:dyDescent="0.25">
      <c r="A92" s="682"/>
      <c r="B92" s="553"/>
      <c r="C92" s="682"/>
      <c r="D92" s="682"/>
      <c r="E92" s="682"/>
      <c r="F92" s="682"/>
      <c r="G92" s="682"/>
      <c r="H92" s="682"/>
      <c r="I92" s="127" t="s">
        <v>383</v>
      </c>
      <c r="J92" s="222" t="s">
        <v>283</v>
      </c>
      <c r="K92" s="222" t="s">
        <v>270</v>
      </c>
      <c r="L92" s="222" t="s">
        <v>17</v>
      </c>
      <c r="M92" s="77">
        <v>4</v>
      </c>
      <c r="N92" s="77" t="s">
        <v>0</v>
      </c>
      <c r="O92" s="270"/>
      <c r="P92" s="271"/>
      <c r="Q92" s="271"/>
      <c r="R92" s="271"/>
      <c r="S92" s="272"/>
      <c r="T92" s="228"/>
      <c r="U92" s="273"/>
      <c r="V92" s="223">
        <v>4</v>
      </c>
      <c r="W92" s="233"/>
      <c r="X92" s="233"/>
      <c r="Y92" s="233"/>
      <c r="Z92" s="233"/>
      <c r="AA92" s="233"/>
      <c r="AB92" s="233"/>
      <c r="AC92" s="233"/>
      <c r="AD92" s="274"/>
      <c r="AE92" s="275"/>
      <c r="AF92" s="276"/>
      <c r="AG92" s="688"/>
    </row>
    <row r="93" spans="1:33" ht="48.75" thickBot="1" x14ac:dyDescent="0.25">
      <c r="A93" s="682"/>
      <c r="B93" s="553"/>
      <c r="C93" s="682"/>
      <c r="D93" s="682"/>
      <c r="E93" s="682"/>
      <c r="F93" s="682"/>
      <c r="G93" s="682"/>
      <c r="H93" s="682"/>
      <c r="I93" s="127" t="s">
        <v>384</v>
      </c>
      <c r="J93" s="222" t="s">
        <v>286</v>
      </c>
      <c r="K93" s="222" t="s">
        <v>270</v>
      </c>
      <c r="L93" s="222" t="s">
        <v>17</v>
      </c>
      <c r="M93" s="77">
        <v>2</v>
      </c>
      <c r="N93" s="77" t="s">
        <v>287</v>
      </c>
      <c r="O93" s="270"/>
      <c r="P93" s="271"/>
      <c r="Q93" s="271"/>
      <c r="R93" s="271"/>
      <c r="S93" s="272"/>
      <c r="T93" s="228"/>
      <c r="U93" s="273"/>
      <c r="V93" s="223">
        <v>2</v>
      </c>
      <c r="W93" s="233"/>
      <c r="X93" s="233"/>
      <c r="Y93" s="233"/>
      <c r="Z93" s="233"/>
      <c r="AA93" s="233"/>
      <c r="AB93" s="233"/>
      <c r="AC93" s="233"/>
      <c r="AD93" s="274"/>
      <c r="AE93" s="275"/>
      <c r="AF93" s="276"/>
      <c r="AG93" s="688"/>
    </row>
    <row r="94" spans="1:33" ht="48.75" thickBot="1" x14ac:dyDescent="0.25">
      <c r="A94" s="682"/>
      <c r="B94" s="553"/>
      <c r="C94" s="682"/>
      <c r="D94" s="682"/>
      <c r="E94" s="682"/>
      <c r="F94" s="682"/>
      <c r="G94" s="682"/>
      <c r="H94" s="682"/>
      <c r="I94" s="127" t="s">
        <v>385</v>
      </c>
      <c r="J94" s="124" t="s">
        <v>289</v>
      </c>
      <c r="K94" s="124" t="s">
        <v>270</v>
      </c>
      <c r="L94" s="222" t="s">
        <v>17</v>
      </c>
      <c r="M94" s="77">
        <v>3</v>
      </c>
      <c r="N94" s="77" t="s">
        <v>290</v>
      </c>
      <c r="O94" s="237"/>
      <c r="P94" s="238"/>
      <c r="Q94" s="238"/>
      <c r="R94" s="238"/>
      <c r="S94" s="272"/>
      <c r="T94" s="228"/>
      <c r="U94" s="273"/>
      <c r="V94" s="340">
        <v>1</v>
      </c>
      <c r="W94" s="233"/>
      <c r="X94" s="233"/>
      <c r="Y94" s="233"/>
      <c r="Z94" s="233"/>
      <c r="AA94" s="233"/>
      <c r="AB94" s="233"/>
      <c r="AC94" s="233"/>
      <c r="AD94" s="274"/>
      <c r="AE94" s="275"/>
      <c r="AF94" s="276"/>
      <c r="AG94" s="684"/>
    </row>
    <row r="95" spans="1:33" ht="125.25" customHeight="1" thickBot="1" x14ac:dyDescent="0.25">
      <c r="A95" s="682" t="s">
        <v>881</v>
      </c>
      <c r="B95" s="553"/>
      <c r="C95" s="682" t="s">
        <v>263</v>
      </c>
      <c r="D95" s="682" t="s">
        <v>264</v>
      </c>
      <c r="E95" s="682" t="s">
        <v>265</v>
      </c>
      <c r="F95" s="682" t="s">
        <v>266</v>
      </c>
      <c r="G95" s="682" t="s">
        <v>362</v>
      </c>
      <c r="H95" s="682" t="s">
        <v>268</v>
      </c>
      <c r="I95" s="343">
        <v>1.1100000000000001</v>
      </c>
      <c r="J95" s="165" t="s">
        <v>386</v>
      </c>
      <c r="K95" s="165" t="s">
        <v>270</v>
      </c>
      <c r="L95" s="3" t="s">
        <v>17</v>
      </c>
      <c r="M95" s="108">
        <f>SUM(M96:M103)</f>
        <v>14</v>
      </c>
      <c r="N95" s="4" t="s">
        <v>364</v>
      </c>
      <c r="O95" s="108">
        <v>22</v>
      </c>
      <c r="P95" s="263">
        <v>4000000000</v>
      </c>
      <c r="Q95" s="264">
        <v>3625208176</v>
      </c>
      <c r="R95" s="277">
        <f>+P95</f>
        <v>4000000000</v>
      </c>
      <c r="S95" s="80">
        <v>42917</v>
      </c>
      <c r="T95" s="80">
        <v>43312</v>
      </c>
      <c r="U95" s="25">
        <f>ROUND((T95-S95)/7,0)</f>
        <v>56</v>
      </c>
      <c r="V95" s="4">
        <f>SUM(V96:V103)</f>
        <v>12</v>
      </c>
      <c r="W95" s="264">
        <v>4000000000</v>
      </c>
      <c r="X95" s="264">
        <v>3482241125</v>
      </c>
      <c r="Y95" s="265" t="s">
        <v>387</v>
      </c>
      <c r="Z95" s="25">
        <v>22</v>
      </c>
      <c r="AA95" s="80">
        <v>43017</v>
      </c>
      <c r="AB95" s="80">
        <v>43312</v>
      </c>
      <c r="AC95" s="267">
        <f>+O95-Z95</f>
        <v>0</v>
      </c>
      <c r="AD95" s="268">
        <f>+V95/M95</f>
        <v>0.8571428571428571</v>
      </c>
      <c r="AE95" s="152">
        <f>+Z95/O95</f>
        <v>1</v>
      </c>
      <c r="AF95" s="269">
        <f>+W95/R95</f>
        <v>1</v>
      </c>
      <c r="AG95" s="683" t="s">
        <v>388</v>
      </c>
    </row>
    <row r="96" spans="1:33" ht="48.75" thickBot="1" x14ac:dyDescent="0.25">
      <c r="A96" s="682"/>
      <c r="B96" s="553"/>
      <c r="C96" s="682"/>
      <c r="D96" s="682"/>
      <c r="E96" s="682"/>
      <c r="F96" s="682"/>
      <c r="G96" s="682"/>
      <c r="H96" s="682"/>
      <c r="I96" s="282" t="s">
        <v>389</v>
      </c>
      <c r="J96" s="259" t="s">
        <v>274</v>
      </c>
      <c r="K96" s="338" t="s">
        <v>270</v>
      </c>
      <c r="L96" s="289" t="s">
        <v>17</v>
      </c>
      <c r="M96" s="290">
        <v>1</v>
      </c>
      <c r="N96" s="344" t="s">
        <v>0</v>
      </c>
      <c r="O96" s="270"/>
      <c r="P96" s="271"/>
      <c r="Q96" s="271"/>
      <c r="R96" s="271"/>
      <c r="S96" s="272"/>
      <c r="T96" s="228"/>
      <c r="U96" s="273"/>
      <c r="V96" s="223">
        <v>1</v>
      </c>
      <c r="W96" s="233"/>
      <c r="X96" s="233"/>
      <c r="Y96" s="233"/>
      <c r="Z96" s="233"/>
      <c r="AA96" s="233"/>
      <c r="AB96" s="233"/>
      <c r="AC96" s="233"/>
      <c r="AD96" s="274"/>
      <c r="AE96" s="275"/>
      <c r="AF96" s="276"/>
      <c r="AG96" s="688"/>
    </row>
    <row r="97" spans="1:33" ht="48.75" thickBot="1" x14ac:dyDescent="0.25">
      <c r="A97" s="682"/>
      <c r="B97" s="553"/>
      <c r="C97" s="682"/>
      <c r="D97" s="682"/>
      <c r="E97" s="682"/>
      <c r="F97" s="682"/>
      <c r="G97" s="682"/>
      <c r="H97" s="682"/>
      <c r="I97" s="127" t="s">
        <v>390</v>
      </c>
      <c r="J97" s="20" t="s">
        <v>275</v>
      </c>
      <c r="K97" s="345" t="s">
        <v>270</v>
      </c>
      <c r="L97" s="345" t="s">
        <v>17</v>
      </c>
      <c r="M97" s="346">
        <v>1</v>
      </c>
      <c r="N97" s="241" t="s">
        <v>153</v>
      </c>
      <c r="O97" s="270"/>
      <c r="P97" s="271"/>
      <c r="Q97" s="271"/>
      <c r="R97" s="271"/>
      <c r="S97" s="272"/>
      <c r="T97" s="228"/>
      <c r="U97" s="273"/>
      <c r="V97" s="223">
        <v>1</v>
      </c>
      <c r="W97" s="233"/>
      <c r="X97" s="233"/>
      <c r="Y97" s="233"/>
      <c r="Z97" s="233"/>
      <c r="AA97" s="233"/>
      <c r="AB97" s="233"/>
      <c r="AC97" s="233"/>
      <c r="AD97" s="274"/>
      <c r="AE97" s="275"/>
      <c r="AF97" s="276"/>
      <c r="AG97" s="688"/>
    </row>
    <row r="98" spans="1:33" ht="48.75" thickBot="1" x14ac:dyDescent="0.25">
      <c r="A98" s="682"/>
      <c r="B98" s="553"/>
      <c r="C98" s="682"/>
      <c r="D98" s="682"/>
      <c r="E98" s="682"/>
      <c r="F98" s="682"/>
      <c r="G98" s="682"/>
      <c r="H98" s="682"/>
      <c r="I98" s="127" t="s">
        <v>391</v>
      </c>
      <c r="J98" s="20" t="s">
        <v>276</v>
      </c>
      <c r="K98" s="20" t="s">
        <v>270</v>
      </c>
      <c r="L98" s="20" t="s">
        <v>17</v>
      </c>
      <c r="M98" s="12">
        <v>1</v>
      </c>
      <c r="N98" s="12" t="s">
        <v>277</v>
      </c>
      <c r="O98" s="270"/>
      <c r="P98" s="271"/>
      <c r="Q98" s="271"/>
      <c r="R98" s="271"/>
      <c r="S98" s="272"/>
      <c r="T98" s="228"/>
      <c r="U98" s="273"/>
      <c r="V98" s="223">
        <v>1</v>
      </c>
      <c r="W98" s="233"/>
      <c r="X98" s="233"/>
      <c r="Y98" s="233"/>
      <c r="Z98" s="233"/>
      <c r="AA98" s="233"/>
      <c r="AB98" s="233"/>
      <c r="AC98" s="233"/>
      <c r="AD98" s="274"/>
      <c r="AE98" s="275"/>
      <c r="AF98" s="276"/>
      <c r="AG98" s="688"/>
    </row>
    <row r="99" spans="1:33" ht="48.75" thickBot="1" x14ac:dyDescent="0.25">
      <c r="A99" s="682"/>
      <c r="B99" s="553"/>
      <c r="C99" s="682"/>
      <c r="D99" s="682"/>
      <c r="E99" s="682"/>
      <c r="F99" s="682"/>
      <c r="G99" s="682"/>
      <c r="H99" s="682"/>
      <c r="I99" s="127" t="s">
        <v>392</v>
      </c>
      <c r="J99" s="20" t="s">
        <v>294</v>
      </c>
      <c r="K99" s="20" t="s">
        <v>270</v>
      </c>
      <c r="L99" s="20" t="s">
        <v>17</v>
      </c>
      <c r="M99" s="12">
        <v>1</v>
      </c>
      <c r="N99" s="12" t="s">
        <v>295</v>
      </c>
      <c r="O99" s="270"/>
      <c r="P99" s="271"/>
      <c r="Q99" s="271"/>
      <c r="R99" s="271"/>
      <c r="S99" s="272"/>
      <c r="T99" s="228"/>
      <c r="U99" s="273"/>
      <c r="V99" s="223">
        <v>1</v>
      </c>
      <c r="W99" s="233"/>
      <c r="X99" s="233"/>
      <c r="Y99" s="233"/>
      <c r="Z99" s="233"/>
      <c r="AA99" s="233"/>
      <c r="AB99" s="233"/>
      <c r="AC99" s="233"/>
      <c r="AD99" s="274"/>
      <c r="AE99" s="275"/>
      <c r="AF99" s="276"/>
      <c r="AG99" s="688"/>
    </row>
    <row r="100" spans="1:33" ht="48.75" thickBot="1" x14ac:dyDescent="0.25">
      <c r="A100" s="682"/>
      <c r="B100" s="553"/>
      <c r="C100" s="682"/>
      <c r="D100" s="682"/>
      <c r="E100" s="682"/>
      <c r="F100" s="682"/>
      <c r="G100" s="682"/>
      <c r="H100" s="682"/>
      <c r="I100" s="127" t="s">
        <v>393</v>
      </c>
      <c r="J100" s="20" t="s">
        <v>297</v>
      </c>
      <c r="K100" s="20" t="s">
        <v>270</v>
      </c>
      <c r="L100" s="20" t="s">
        <v>17</v>
      </c>
      <c r="M100" s="12">
        <v>1</v>
      </c>
      <c r="N100" s="12" t="s">
        <v>295</v>
      </c>
      <c r="O100" s="270"/>
      <c r="P100" s="271"/>
      <c r="Q100" s="271"/>
      <c r="R100" s="271"/>
      <c r="S100" s="272"/>
      <c r="T100" s="228"/>
      <c r="U100" s="273"/>
      <c r="V100" s="223">
        <v>1</v>
      </c>
      <c r="W100" s="233"/>
      <c r="X100" s="233"/>
      <c r="Y100" s="233"/>
      <c r="Z100" s="233"/>
      <c r="AA100" s="233"/>
      <c r="AB100" s="233"/>
      <c r="AC100" s="233"/>
      <c r="AD100" s="274"/>
      <c r="AE100" s="275"/>
      <c r="AF100" s="276"/>
      <c r="AG100" s="688"/>
    </row>
    <row r="101" spans="1:33" ht="60.75" thickBot="1" x14ac:dyDescent="0.25">
      <c r="A101" s="682"/>
      <c r="B101" s="553"/>
      <c r="C101" s="682"/>
      <c r="D101" s="682"/>
      <c r="E101" s="682"/>
      <c r="F101" s="682"/>
      <c r="G101" s="682"/>
      <c r="H101" s="682"/>
      <c r="I101" s="127" t="s">
        <v>394</v>
      </c>
      <c r="J101" s="222" t="s">
        <v>283</v>
      </c>
      <c r="K101" s="222" t="s">
        <v>270</v>
      </c>
      <c r="L101" s="222" t="s">
        <v>17</v>
      </c>
      <c r="M101" s="77">
        <v>4</v>
      </c>
      <c r="N101" s="77" t="s">
        <v>0</v>
      </c>
      <c r="O101" s="270"/>
      <c r="P101" s="271"/>
      <c r="Q101" s="271"/>
      <c r="R101" s="271"/>
      <c r="S101" s="272"/>
      <c r="T101" s="228"/>
      <c r="U101" s="273"/>
      <c r="V101" s="223">
        <v>4</v>
      </c>
      <c r="W101" s="233"/>
      <c r="X101" s="233"/>
      <c r="Y101" s="233"/>
      <c r="Z101" s="233"/>
      <c r="AA101" s="233"/>
      <c r="AB101" s="233"/>
      <c r="AC101" s="233"/>
      <c r="AD101" s="274"/>
      <c r="AE101" s="275"/>
      <c r="AF101" s="276"/>
      <c r="AG101" s="688"/>
    </row>
    <row r="102" spans="1:33" ht="48.75" thickBot="1" x14ac:dyDescent="0.25">
      <c r="A102" s="682"/>
      <c r="B102" s="553"/>
      <c r="C102" s="682"/>
      <c r="D102" s="682"/>
      <c r="E102" s="682"/>
      <c r="F102" s="682"/>
      <c r="G102" s="682"/>
      <c r="H102" s="682"/>
      <c r="I102" s="127" t="s">
        <v>395</v>
      </c>
      <c r="J102" s="222" t="s">
        <v>286</v>
      </c>
      <c r="K102" s="222" t="s">
        <v>270</v>
      </c>
      <c r="L102" s="222" t="s">
        <v>17</v>
      </c>
      <c r="M102" s="77">
        <v>2</v>
      </c>
      <c r="N102" s="77" t="s">
        <v>287</v>
      </c>
      <c r="O102" s="270"/>
      <c r="P102" s="271"/>
      <c r="Q102" s="271"/>
      <c r="R102" s="271"/>
      <c r="S102" s="272"/>
      <c r="T102" s="228"/>
      <c r="U102" s="273"/>
      <c r="V102" s="223">
        <v>2</v>
      </c>
      <c r="W102" s="233"/>
      <c r="X102" s="233"/>
      <c r="Y102" s="233"/>
      <c r="Z102" s="233"/>
      <c r="AA102" s="233"/>
      <c r="AB102" s="233"/>
      <c r="AC102" s="233"/>
      <c r="AD102" s="274"/>
      <c r="AE102" s="275"/>
      <c r="AF102" s="276"/>
      <c r="AG102" s="688"/>
    </row>
    <row r="103" spans="1:33" ht="48.75" thickBot="1" x14ac:dyDescent="0.25">
      <c r="A103" s="682"/>
      <c r="B103" s="553"/>
      <c r="C103" s="682"/>
      <c r="D103" s="682"/>
      <c r="E103" s="682"/>
      <c r="F103" s="682"/>
      <c r="G103" s="682"/>
      <c r="H103" s="682"/>
      <c r="I103" s="127" t="s">
        <v>396</v>
      </c>
      <c r="J103" s="124" t="s">
        <v>289</v>
      </c>
      <c r="K103" s="124" t="s">
        <v>270</v>
      </c>
      <c r="L103" s="124" t="s">
        <v>17</v>
      </c>
      <c r="M103" s="10">
        <v>3</v>
      </c>
      <c r="N103" s="10" t="s">
        <v>290</v>
      </c>
      <c r="O103" s="270"/>
      <c r="P103" s="271"/>
      <c r="Q103" s="271"/>
      <c r="R103" s="271"/>
      <c r="S103" s="272"/>
      <c r="T103" s="228"/>
      <c r="U103" s="273"/>
      <c r="V103" s="340">
        <v>1</v>
      </c>
      <c r="W103" s="233"/>
      <c r="X103" s="233"/>
      <c r="Y103" s="233"/>
      <c r="Z103" s="233"/>
      <c r="AA103" s="233"/>
      <c r="AB103" s="233"/>
      <c r="AC103" s="233"/>
      <c r="AD103" s="274"/>
      <c r="AE103" s="275"/>
      <c r="AF103" s="276"/>
      <c r="AG103" s="684"/>
    </row>
    <row r="104" spans="1:33" ht="119.25" customHeight="1" thickBot="1" x14ac:dyDescent="0.25">
      <c r="A104" s="682" t="s">
        <v>881</v>
      </c>
      <c r="B104" s="553"/>
      <c r="C104" s="682" t="s">
        <v>263</v>
      </c>
      <c r="D104" s="682" t="s">
        <v>264</v>
      </c>
      <c r="E104" s="682" t="s">
        <v>265</v>
      </c>
      <c r="F104" s="682" t="s">
        <v>266</v>
      </c>
      <c r="G104" s="682" t="s">
        <v>362</v>
      </c>
      <c r="H104" s="682" t="s">
        <v>268</v>
      </c>
      <c r="I104" s="341">
        <v>1.1200000000000001</v>
      </c>
      <c r="J104" s="3" t="s">
        <v>397</v>
      </c>
      <c r="K104" s="3" t="s">
        <v>270</v>
      </c>
      <c r="L104" s="3" t="s">
        <v>17</v>
      </c>
      <c r="M104" s="108">
        <f>SUM(M105:M112)</f>
        <v>14</v>
      </c>
      <c r="N104" s="4" t="s">
        <v>364</v>
      </c>
      <c r="O104" s="108">
        <v>5</v>
      </c>
      <c r="P104" s="263">
        <v>0</v>
      </c>
      <c r="Q104" s="264">
        <v>2710000000</v>
      </c>
      <c r="R104" s="121">
        <v>0</v>
      </c>
      <c r="S104" s="162">
        <v>42917</v>
      </c>
      <c r="T104" s="163">
        <v>43312</v>
      </c>
      <c r="U104" s="160">
        <f>ROUND((T104-S104)/7,0)</f>
        <v>56</v>
      </c>
      <c r="V104" s="153">
        <f>SUM(V105:V112)</f>
        <v>9</v>
      </c>
      <c r="W104" s="255">
        <v>0</v>
      </c>
      <c r="X104" s="154"/>
      <c r="Y104" s="206"/>
      <c r="Z104" s="155">
        <v>0</v>
      </c>
      <c r="AA104" s="256"/>
      <c r="AB104" s="256"/>
      <c r="AC104" s="257">
        <f>+O104-Y104</f>
        <v>5</v>
      </c>
      <c r="AD104" s="251">
        <f>+V104/M104</f>
        <v>0.6428571428571429</v>
      </c>
      <c r="AE104" s="252">
        <f>+Z104/O104</f>
        <v>0</v>
      </c>
      <c r="AF104" s="258">
        <v>0</v>
      </c>
      <c r="AG104" s="618" t="s">
        <v>398</v>
      </c>
    </row>
    <row r="105" spans="1:33" ht="48.75" thickBot="1" x14ac:dyDescent="0.25">
      <c r="A105" s="682"/>
      <c r="B105" s="553"/>
      <c r="C105" s="682"/>
      <c r="D105" s="682"/>
      <c r="E105" s="682"/>
      <c r="F105" s="682"/>
      <c r="G105" s="682"/>
      <c r="H105" s="682"/>
      <c r="I105" s="282" t="s">
        <v>399</v>
      </c>
      <c r="J105" s="259" t="s">
        <v>274</v>
      </c>
      <c r="K105" s="20" t="s">
        <v>270</v>
      </c>
      <c r="L105" s="20" t="s">
        <v>17</v>
      </c>
      <c r="M105" s="12">
        <v>1</v>
      </c>
      <c r="N105" s="12" t="s">
        <v>0</v>
      </c>
      <c r="O105" s="270"/>
      <c r="P105" s="271"/>
      <c r="Q105" s="271"/>
      <c r="R105" s="271"/>
      <c r="S105" s="272"/>
      <c r="T105" s="228"/>
      <c r="U105" s="273">
        <v>1</v>
      </c>
      <c r="V105" s="223">
        <v>1</v>
      </c>
      <c r="W105" s="233"/>
      <c r="X105" s="233"/>
      <c r="Y105" s="233"/>
      <c r="Z105" s="233"/>
      <c r="AA105" s="233"/>
      <c r="AB105" s="233"/>
      <c r="AC105" s="233"/>
      <c r="AD105" s="274"/>
      <c r="AE105" s="275"/>
      <c r="AF105" s="276"/>
      <c r="AG105" s="690"/>
    </row>
    <row r="106" spans="1:33" ht="48.75" thickBot="1" x14ac:dyDescent="0.25">
      <c r="A106" s="682"/>
      <c r="B106" s="553"/>
      <c r="C106" s="682"/>
      <c r="D106" s="682"/>
      <c r="E106" s="682"/>
      <c r="F106" s="682"/>
      <c r="G106" s="682"/>
      <c r="H106" s="682"/>
      <c r="I106" s="127" t="s">
        <v>400</v>
      </c>
      <c r="J106" s="20" t="s">
        <v>275</v>
      </c>
      <c r="K106" s="20" t="s">
        <v>270</v>
      </c>
      <c r="L106" s="20" t="s">
        <v>17</v>
      </c>
      <c r="M106" s="12">
        <v>1</v>
      </c>
      <c r="N106" s="12" t="s">
        <v>153</v>
      </c>
      <c r="O106" s="270"/>
      <c r="P106" s="271"/>
      <c r="Q106" s="271"/>
      <c r="R106" s="271"/>
      <c r="S106" s="272"/>
      <c r="T106" s="228"/>
      <c r="U106" s="273"/>
      <c r="V106" s="223">
        <v>1</v>
      </c>
      <c r="W106" s="233"/>
      <c r="X106" s="233"/>
      <c r="Y106" s="233"/>
      <c r="Z106" s="233"/>
      <c r="AA106" s="233"/>
      <c r="AB106" s="233"/>
      <c r="AC106" s="233"/>
      <c r="AD106" s="274"/>
      <c r="AE106" s="275"/>
      <c r="AF106" s="276"/>
      <c r="AG106" s="690"/>
    </row>
    <row r="107" spans="1:33" ht="48.75" thickBot="1" x14ac:dyDescent="0.25">
      <c r="A107" s="682"/>
      <c r="B107" s="553"/>
      <c r="C107" s="682"/>
      <c r="D107" s="682"/>
      <c r="E107" s="682"/>
      <c r="F107" s="682"/>
      <c r="G107" s="682"/>
      <c r="H107" s="682"/>
      <c r="I107" s="282" t="s">
        <v>401</v>
      </c>
      <c r="J107" s="20" t="s">
        <v>276</v>
      </c>
      <c r="K107" s="20" t="s">
        <v>270</v>
      </c>
      <c r="L107" s="20" t="s">
        <v>17</v>
      </c>
      <c r="M107" s="12">
        <v>1</v>
      </c>
      <c r="N107" s="12" t="s">
        <v>277</v>
      </c>
      <c r="O107" s="270"/>
      <c r="P107" s="271"/>
      <c r="Q107" s="271"/>
      <c r="R107" s="271"/>
      <c r="S107" s="272"/>
      <c r="T107" s="228"/>
      <c r="U107" s="273"/>
      <c r="V107" s="223">
        <v>1</v>
      </c>
      <c r="W107" s="233"/>
      <c r="X107" s="233"/>
      <c r="Y107" s="233"/>
      <c r="Z107" s="233"/>
      <c r="AA107" s="233"/>
      <c r="AB107" s="233"/>
      <c r="AC107" s="233"/>
      <c r="AD107" s="274"/>
      <c r="AE107" s="275"/>
      <c r="AF107" s="276"/>
      <c r="AG107" s="690"/>
    </row>
    <row r="108" spans="1:33" ht="48.75" thickBot="1" x14ac:dyDescent="0.25">
      <c r="A108" s="682"/>
      <c r="B108" s="553"/>
      <c r="C108" s="682"/>
      <c r="D108" s="682"/>
      <c r="E108" s="682"/>
      <c r="F108" s="682"/>
      <c r="G108" s="682"/>
      <c r="H108" s="682"/>
      <c r="I108" s="127" t="s">
        <v>402</v>
      </c>
      <c r="J108" s="20" t="s">
        <v>294</v>
      </c>
      <c r="K108" s="20" t="s">
        <v>270</v>
      </c>
      <c r="L108" s="20" t="s">
        <v>17</v>
      </c>
      <c r="M108" s="12">
        <v>1</v>
      </c>
      <c r="N108" s="12" t="s">
        <v>295</v>
      </c>
      <c r="O108" s="270"/>
      <c r="P108" s="271"/>
      <c r="Q108" s="271"/>
      <c r="R108" s="271"/>
      <c r="S108" s="272"/>
      <c r="T108" s="228"/>
      <c r="U108" s="273"/>
      <c r="V108" s="223">
        <v>1</v>
      </c>
      <c r="W108" s="233"/>
      <c r="X108" s="233"/>
      <c r="Y108" s="233"/>
      <c r="Z108" s="233"/>
      <c r="AA108" s="233"/>
      <c r="AB108" s="233"/>
      <c r="AC108" s="233"/>
      <c r="AD108" s="274"/>
      <c r="AE108" s="275"/>
      <c r="AF108" s="276"/>
      <c r="AG108" s="690"/>
    </row>
    <row r="109" spans="1:33" ht="48.75" thickBot="1" x14ac:dyDescent="0.25">
      <c r="A109" s="682"/>
      <c r="B109" s="553"/>
      <c r="C109" s="682"/>
      <c r="D109" s="682"/>
      <c r="E109" s="682"/>
      <c r="F109" s="682"/>
      <c r="G109" s="682"/>
      <c r="H109" s="682"/>
      <c r="I109" s="282" t="s">
        <v>403</v>
      </c>
      <c r="J109" s="20" t="s">
        <v>297</v>
      </c>
      <c r="K109" s="20" t="s">
        <v>270</v>
      </c>
      <c r="L109" s="20" t="s">
        <v>17</v>
      </c>
      <c r="M109" s="12">
        <v>1</v>
      </c>
      <c r="N109" s="12" t="s">
        <v>295</v>
      </c>
      <c r="O109" s="270"/>
      <c r="P109" s="271"/>
      <c r="Q109" s="271"/>
      <c r="R109" s="271"/>
      <c r="S109" s="272"/>
      <c r="T109" s="228"/>
      <c r="U109" s="273"/>
      <c r="V109" s="223">
        <v>1</v>
      </c>
      <c r="W109" s="233"/>
      <c r="X109" s="233"/>
      <c r="Y109" s="233"/>
      <c r="Z109" s="233"/>
      <c r="AA109" s="233"/>
      <c r="AB109" s="233"/>
      <c r="AC109" s="233"/>
      <c r="AD109" s="274"/>
      <c r="AE109" s="275"/>
      <c r="AF109" s="276"/>
      <c r="AG109" s="690"/>
    </row>
    <row r="110" spans="1:33" ht="60.75" thickBot="1" x14ac:dyDescent="0.25">
      <c r="A110" s="682"/>
      <c r="B110" s="553"/>
      <c r="C110" s="682"/>
      <c r="D110" s="682"/>
      <c r="E110" s="682"/>
      <c r="F110" s="682"/>
      <c r="G110" s="682"/>
      <c r="H110" s="682"/>
      <c r="I110" s="127" t="s">
        <v>404</v>
      </c>
      <c r="J110" s="222" t="s">
        <v>283</v>
      </c>
      <c r="K110" s="20" t="s">
        <v>270</v>
      </c>
      <c r="L110" s="20" t="s">
        <v>17</v>
      </c>
      <c r="M110" s="12">
        <v>4</v>
      </c>
      <c r="N110" s="12" t="s">
        <v>0</v>
      </c>
      <c r="O110" s="270"/>
      <c r="P110" s="271"/>
      <c r="Q110" s="271"/>
      <c r="R110" s="271"/>
      <c r="S110" s="272"/>
      <c r="T110" s="228"/>
      <c r="U110" s="273"/>
      <c r="V110" s="223">
        <v>4</v>
      </c>
      <c r="W110" s="233"/>
      <c r="X110" s="233"/>
      <c r="Y110" s="233"/>
      <c r="Z110" s="233"/>
      <c r="AA110" s="233"/>
      <c r="AB110" s="233"/>
      <c r="AC110" s="233"/>
      <c r="AD110" s="274"/>
      <c r="AE110" s="275"/>
      <c r="AF110" s="276"/>
      <c r="AG110" s="690"/>
    </row>
    <row r="111" spans="1:33" ht="48.75" thickBot="1" x14ac:dyDescent="0.25">
      <c r="A111" s="682"/>
      <c r="B111" s="553"/>
      <c r="C111" s="682"/>
      <c r="D111" s="682"/>
      <c r="E111" s="682"/>
      <c r="F111" s="682"/>
      <c r="G111" s="682"/>
      <c r="H111" s="682"/>
      <c r="I111" s="282" t="s">
        <v>405</v>
      </c>
      <c r="J111" s="222" t="s">
        <v>286</v>
      </c>
      <c r="K111" s="20" t="s">
        <v>270</v>
      </c>
      <c r="L111" s="20" t="s">
        <v>17</v>
      </c>
      <c r="M111" s="12">
        <v>2</v>
      </c>
      <c r="N111" s="12" t="s">
        <v>287</v>
      </c>
      <c r="O111" s="270"/>
      <c r="P111" s="271"/>
      <c r="Q111" s="271"/>
      <c r="R111" s="271"/>
      <c r="S111" s="272"/>
      <c r="T111" s="228"/>
      <c r="U111" s="273"/>
      <c r="V111" s="223">
        <v>0</v>
      </c>
      <c r="W111" s="233"/>
      <c r="X111" s="233"/>
      <c r="Y111" s="233"/>
      <c r="Z111" s="233"/>
      <c r="AA111" s="233"/>
      <c r="AB111" s="233"/>
      <c r="AC111" s="233"/>
      <c r="AD111" s="274"/>
      <c r="AE111" s="275"/>
      <c r="AF111" s="276"/>
      <c r="AG111" s="690"/>
    </row>
    <row r="112" spans="1:33" ht="48.75" thickBot="1" x14ac:dyDescent="0.25">
      <c r="A112" s="682"/>
      <c r="B112" s="553"/>
      <c r="C112" s="682"/>
      <c r="D112" s="682"/>
      <c r="E112" s="682"/>
      <c r="F112" s="682"/>
      <c r="G112" s="682"/>
      <c r="H112" s="682"/>
      <c r="I112" s="127" t="s">
        <v>406</v>
      </c>
      <c r="J112" s="124" t="s">
        <v>289</v>
      </c>
      <c r="K112" s="222" t="s">
        <v>270</v>
      </c>
      <c r="L112" s="222" t="s">
        <v>17</v>
      </c>
      <c r="M112" s="77">
        <v>3</v>
      </c>
      <c r="N112" s="77" t="s">
        <v>290</v>
      </c>
      <c r="O112" s="237"/>
      <c r="P112" s="238"/>
      <c r="Q112" s="238"/>
      <c r="R112" s="238"/>
      <c r="S112" s="272"/>
      <c r="T112" s="228"/>
      <c r="U112" s="347"/>
      <c r="V112" s="223">
        <v>0</v>
      </c>
      <c r="W112" s="233"/>
      <c r="X112" s="233"/>
      <c r="Y112" s="233"/>
      <c r="Z112" s="233"/>
      <c r="AA112" s="233"/>
      <c r="AB112" s="233"/>
      <c r="AC112" s="233"/>
      <c r="AD112" s="274"/>
      <c r="AE112" s="275"/>
      <c r="AF112" s="276"/>
      <c r="AG112" s="691"/>
    </row>
    <row r="113" spans="1:33" ht="125.25" customHeight="1" thickBot="1" x14ac:dyDescent="0.25">
      <c r="A113" s="682" t="s">
        <v>881</v>
      </c>
      <c r="B113" s="553"/>
      <c r="C113" s="682" t="s">
        <v>263</v>
      </c>
      <c r="D113" s="682" t="s">
        <v>264</v>
      </c>
      <c r="E113" s="682" t="s">
        <v>265</v>
      </c>
      <c r="F113" s="682" t="s">
        <v>266</v>
      </c>
      <c r="G113" s="682" t="s">
        <v>362</v>
      </c>
      <c r="H113" s="682" t="s">
        <v>268</v>
      </c>
      <c r="I113" s="341">
        <v>1.1299999999999999</v>
      </c>
      <c r="J113" s="3" t="s">
        <v>407</v>
      </c>
      <c r="K113" s="3" t="s">
        <v>270</v>
      </c>
      <c r="L113" s="3" t="s">
        <v>17</v>
      </c>
      <c r="M113" s="108">
        <f>SUM(M114:M121)</f>
        <v>14</v>
      </c>
      <c r="N113" s="4" t="s">
        <v>364</v>
      </c>
      <c r="O113" s="108">
        <v>23</v>
      </c>
      <c r="P113" s="263">
        <v>1500000000</v>
      </c>
      <c r="Q113" s="264">
        <v>1300000000</v>
      </c>
      <c r="R113" s="277">
        <f>+P113</f>
        <v>1500000000</v>
      </c>
      <c r="S113" s="80">
        <v>42917</v>
      </c>
      <c r="T113" s="80">
        <v>43312</v>
      </c>
      <c r="U113" s="25">
        <f>ROUND((T113-S113)/7,0)</f>
        <v>56</v>
      </c>
      <c r="V113" s="4">
        <f>SUM(V114:V121)</f>
        <v>12</v>
      </c>
      <c r="W113" s="348">
        <f>+P113</f>
        <v>1500000000</v>
      </c>
      <c r="X113" s="348">
        <v>1249607284</v>
      </c>
      <c r="Y113" s="265" t="s">
        <v>408</v>
      </c>
      <c r="Z113" s="25">
        <v>23</v>
      </c>
      <c r="AA113" s="80">
        <v>43041</v>
      </c>
      <c r="AB113" s="80">
        <v>43312</v>
      </c>
      <c r="AC113" s="267">
        <f>+O113-Z113</f>
        <v>0</v>
      </c>
      <c r="AD113" s="268">
        <f>+V113/M113</f>
        <v>0.8571428571428571</v>
      </c>
      <c r="AE113" s="152">
        <f>+Z113/O113</f>
        <v>1</v>
      </c>
      <c r="AF113" s="269">
        <f>+W113/R113</f>
        <v>1</v>
      </c>
      <c r="AG113" s="683" t="s">
        <v>409</v>
      </c>
    </row>
    <row r="114" spans="1:33" ht="48.75" thickBot="1" x14ac:dyDescent="0.25">
      <c r="A114" s="682"/>
      <c r="B114" s="553"/>
      <c r="C114" s="682"/>
      <c r="D114" s="682"/>
      <c r="E114" s="682"/>
      <c r="F114" s="682"/>
      <c r="G114" s="682"/>
      <c r="H114" s="682"/>
      <c r="I114" s="126" t="s">
        <v>410</v>
      </c>
      <c r="J114" s="19" t="s">
        <v>274</v>
      </c>
      <c r="K114" s="19" t="s">
        <v>270</v>
      </c>
      <c r="L114" s="19" t="s">
        <v>17</v>
      </c>
      <c r="M114" s="7">
        <v>1</v>
      </c>
      <c r="N114" s="7" t="s">
        <v>0</v>
      </c>
      <c r="O114" s="270"/>
      <c r="P114" s="271"/>
      <c r="Q114" s="271"/>
      <c r="R114" s="271"/>
      <c r="S114" s="272"/>
      <c r="T114" s="228"/>
      <c r="U114" s="273"/>
      <c r="V114" s="223">
        <v>1</v>
      </c>
      <c r="W114" s="233"/>
      <c r="X114" s="233"/>
      <c r="Y114" s="233"/>
      <c r="Z114" s="233"/>
      <c r="AA114" s="233"/>
      <c r="AB114" s="233"/>
      <c r="AC114" s="233"/>
      <c r="AD114" s="274"/>
      <c r="AE114" s="275"/>
      <c r="AF114" s="276"/>
      <c r="AG114" s="688"/>
    </row>
    <row r="115" spans="1:33" ht="48.75" thickBot="1" x14ac:dyDescent="0.25">
      <c r="A115" s="682"/>
      <c r="B115" s="553"/>
      <c r="C115" s="682"/>
      <c r="D115" s="682"/>
      <c r="E115" s="682"/>
      <c r="F115" s="682"/>
      <c r="G115" s="682"/>
      <c r="H115" s="682"/>
      <c r="I115" s="127" t="s">
        <v>411</v>
      </c>
      <c r="J115" s="20" t="s">
        <v>275</v>
      </c>
      <c r="K115" s="20" t="s">
        <v>270</v>
      </c>
      <c r="L115" s="20" t="s">
        <v>17</v>
      </c>
      <c r="M115" s="12">
        <v>1</v>
      </c>
      <c r="N115" s="12" t="s">
        <v>153</v>
      </c>
      <c r="O115" s="270"/>
      <c r="P115" s="271"/>
      <c r="Q115" s="271"/>
      <c r="R115" s="271"/>
      <c r="S115" s="272"/>
      <c r="T115" s="228"/>
      <c r="U115" s="273"/>
      <c r="V115" s="223">
        <v>1</v>
      </c>
      <c r="W115" s="233"/>
      <c r="X115" s="233"/>
      <c r="Y115" s="233"/>
      <c r="Z115" s="233"/>
      <c r="AA115" s="233"/>
      <c r="AB115" s="233"/>
      <c r="AC115" s="233"/>
      <c r="AD115" s="274"/>
      <c r="AE115" s="275"/>
      <c r="AF115" s="276"/>
      <c r="AG115" s="688"/>
    </row>
    <row r="116" spans="1:33" ht="48.75" thickBot="1" x14ac:dyDescent="0.25">
      <c r="A116" s="682"/>
      <c r="B116" s="553"/>
      <c r="C116" s="682"/>
      <c r="D116" s="682"/>
      <c r="E116" s="682"/>
      <c r="F116" s="682"/>
      <c r="G116" s="682"/>
      <c r="H116" s="682"/>
      <c r="I116" s="127" t="s">
        <v>412</v>
      </c>
      <c r="J116" s="20" t="s">
        <v>276</v>
      </c>
      <c r="K116" s="20" t="s">
        <v>270</v>
      </c>
      <c r="L116" s="20" t="s">
        <v>17</v>
      </c>
      <c r="M116" s="12">
        <v>1</v>
      </c>
      <c r="N116" s="12" t="s">
        <v>277</v>
      </c>
      <c r="O116" s="270"/>
      <c r="P116" s="271"/>
      <c r="Q116" s="271"/>
      <c r="R116" s="271"/>
      <c r="S116" s="272"/>
      <c r="T116" s="228"/>
      <c r="U116" s="273"/>
      <c r="V116" s="223">
        <v>1</v>
      </c>
      <c r="W116" s="233"/>
      <c r="X116" s="233"/>
      <c r="Y116" s="233"/>
      <c r="Z116" s="233"/>
      <c r="AA116" s="233"/>
      <c r="AB116" s="233"/>
      <c r="AC116" s="233"/>
      <c r="AD116" s="274"/>
      <c r="AE116" s="275"/>
      <c r="AF116" s="276"/>
      <c r="AG116" s="688"/>
    </row>
    <row r="117" spans="1:33" ht="48.75" thickBot="1" x14ac:dyDescent="0.25">
      <c r="A117" s="682"/>
      <c r="B117" s="553"/>
      <c r="C117" s="682"/>
      <c r="D117" s="682"/>
      <c r="E117" s="682"/>
      <c r="F117" s="682"/>
      <c r="G117" s="682"/>
      <c r="H117" s="682"/>
      <c r="I117" s="127" t="s">
        <v>413</v>
      </c>
      <c r="J117" s="20" t="s">
        <v>294</v>
      </c>
      <c r="K117" s="20" t="s">
        <v>270</v>
      </c>
      <c r="L117" s="20" t="s">
        <v>17</v>
      </c>
      <c r="M117" s="12">
        <v>1</v>
      </c>
      <c r="N117" s="12" t="s">
        <v>295</v>
      </c>
      <c r="O117" s="270"/>
      <c r="P117" s="271"/>
      <c r="Q117" s="271"/>
      <c r="R117" s="271"/>
      <c r="S117" s="272"/>
      <c r="T117" s="228"/>
      <c r="U117" s="273"/>
      <c r="V117" s="223">
        <v>1</v>
      </c>
      <c r="W117" s="233"/>
      <c r="X117" s="233"/>
      <c r="Y117" s="233"/>
      <c r="Z117" s="233"/>
      <c r="AA117" s="233"/>
      <c r="AB117" s="233"/>
      <c r="AC117" s="233"/>
      <c r="AD117" s="274"/>
      <c r="AE117" s="275"/>
      <c r="AF117" s="276"/>
      <c r="AG117" s="688"/>
    </row>
    <row r="118" spans="1:33" ht="48.75" thickBot="1" x14ac:dyDescent="0.25">
      <c r="A118" s="682"/>
      <c r="B118" s="553"/>
      <c r="C118" s="682"/>
      <c r="D118" s="682"/>
      <c r="E118" s="682"/>
      <c r="F118" s="682"/>
      <c r="G118" s="682"/>
      <c r="H118" s="682"/>
      <c r="I118" s="127" t="s">
        <v>414</v>
      </c>
      <c r="J118" s="20" t="s">
        <v>297</v>
      </c>
      <c r="K118" s="20" t="s">
        <v>270</v>
      </c>
      <c r="L118" s="20" t="s">
        <v>17</v>
      </c>
      <c r="M118" s="12">
        <v>1</v>
      </c>
      <c r="N118" s="12" t="s">
        <v>295</v>
      </c>
      <c r="O118" s="270"/>
      <c r="P118" s="271"/>
      <c r="Q118" s="271"/>
      <c r="R118" s="271"/>
      <c r="S118" s="272"/>
      <c r="T118" s="228"/>
      <c r="U118" s="273"/>
      <c r="V118" s="223">
        <v>1</v>
      </c>
      <c r="W118" s="233"/>
      <c r="X118" s="233"/>
      <c r="Y118" s="233"/>
      <c r="Z118" s="233"/>
      <c r="AA118" s="233"/>
      <c r="AB118" s="233"/>
      <c r="AC118" s="233"/>
      <c r="AD118" s="274"/>
      <c r="AE118" s="275"/>
      <c r="AF118" s="276"/>
      <c r="AG118" s="688"/>
    </row>
    <row r="119" spans="1:33" ht="60.75" thickBot="1" x14ac:dyDescent="0.25">
      <c r="A119" s="682"/>
      <c r="B119" s="553"/>
      <c r="C119" s="682"/>
      <c r="D119" s="682"/>
      <c r="E119" s="682"/>
      <c r="F119" s="682"/>
      <c r="G119" s="682"/>
      <c r="H119" s="682"/>
      <c r="I119" s="127" t="s">
        <v>415</v>
      </c>
      <c r="J119" s="222" t="s">
        <v>283</v>
      </c>
      <c r="K119" s="20" t="s">
        <v>270</v>
      </c>
      <c r="L119" s="20" t="s">
        <v>17</v>
      </c>
      <c r="M119" s="12">
        <v>4</v>
      </c>
      <c r="N119" s="12" t="s">
        <v>0</v>
      </c>
      <c r="O119" s="270"/>
      <c r="P119" s="271"/>
      <c r="Q119" s="271"/>
      <c r="R119" s="271"/>
      <c r="S119" s="272"/>
      <c r="T119" s="228"/>
      <c r="U119" s="273"/>
      <c r="V119" s="223">
        <v>4</v>
      </c>
      <c r="W119" s="233"/>
      <c r="X119" s="233"/>
      <c r="Y119" s="233"/>
      <c r="Z119" s="233"/>
      <c r="AA119" s="233"/>
      <c r="AB119" s="233"/>
      <c r="AC119" s="233"/>
      <c r="AD119" s="274"/>
      <c r="AE119" s="275"/>
      <c r="AF119" s="276"/>
      <c r="AG119" s="688"/>
    </row>
    <row r="120" spans="1:33" ht="48.75" thickBot="1" x14ac:dyDescent="0.25">
      <c r="A120" s="682"/>
      <c r="B120" s="553"/>
      <c r="C120" s="682"/>
      <c r="D120" s="682"/>
      <c r="E120" s="682"/>
      <c r="F120" s="682"/>
      <c r="G120" s="682"/>
      <c r="H120" s="682"/>
      <c r="I120" s="127" t="s">
        <v>416</v>
      </c>
      <c r="J120" s="222" t="s">
        <v>286</v>
      </c>
      <c r="K120" s="20" t="s">
        <v>270</v>
      </c>
      <c r="L120" s="20" t="s">
        <v>17</v>
      </c>
      <c r="M120" s="12">
        <v>2</v>
      </c>
      <c r="N120" s="12" t="s">
        <v>287</v>
      </c>
      <c r="O120" s="270"/>
      <c r="P120" s="271"/>
      <c r="Q120" s="271"/>
      <c r="R120" s="271"/>
      <c r="S120" s="272"/>
      <c r="T120" s="228"/>
      <c r="U120" s="273"/>
      <c r="V120" s="223">
        <v>2</v>
      </c>
      <c r="W120" s="233"/>
      <c r="X120" s="233"/>
      <c r="Y120" s="233"/>
      <c r="Z120" s="233"/>
      <c r="AA120" s="233"/>
      <c r="AB120" s="233"/>
      <c r="AC120" s="233"/>
      <c r="AD120" s="274"/>
      <c r="AE120" s="275"/>
      <c r="AF120" s="276"/>
      <c r="AG120" s="688"/>
    </row>
    <row r="121" spans="1:33" ht="48.75" thickBot="1" x14ac:dyDescent="0.25">
      <c r="A121" s="682"/>
      <c r="B121" s="553"/>
      <c r="C121" s="682"/>
      <c r="D121" s="682"/>
      <c r="E121" s="682"/>
      <c r="F121" s="682"/>
      <c r="G121" s="682"/>
      <c r="H121" s="682"/>
      <c r="I121" s="128" t="s">
        <v>417</v>
      </c>
      <c r="J121" s="222" t="s">
        <v>289</v>
      </c>
      <c r="K121" s="222" t="s">
        <v>270</v>
      </c>
      <c r="L121" s="222" t="s">
        <v>17</v>
      </c>
      <c r="M121" s="77">
        <v>3</v>
      </c>
      <c r="N121" s="77" t="s">
        <v>290</v>
      </c>
      <c r="O121" s="237"/>
      <c r="P121" s="238"/>
      <c r="Q121" s="238"/>
      <c r="R121" s="238"/>
      <c r="S121" s="272"/>
      <c r="T121" s="228"/>
      <c r="U121" s="273"/>
      <c r="V121" s="340">
        <v>1</v>
      </c>
      <c r="W121" s="233"/>
      <c r="X121" s="233"/>
      <c r="Y121" s="233"/>
      <c r="Z121" s="233"/>
      <c r="AA121" s="233"/>
      <c r="AB121" s="233"/>
      <c r="AC121" s="233"/>
      <c r="AD121" s="274"/>
      <c r="AE121" s="275"/>
      <c r="AF121" s="276"/>
      <c r="AG121" s="684"/>
    </row>
    <row r="122" spans="1:33" ht="96.75" thickBot="1" x14ac:dyDescent="0.25">
      <c r="A122" s="682" t="s">
        <v>881</v>
      </c>
      <c r="B122" s="553"/>
      <c r="C122" s="682" t="s">
        <v>263</v>
      </c>
      <c r="D122" s="682" t="s">
        <v>264</v>
      </c>
      <c r="E122" s="682" t="s">
        <v>265</v>
      </c>
      <c r="F122" s="682" t="s">
        <v>266</v>
      </c>
      <c r="G122" s="682" t="s">
        <v>362</v>
      </c>
      <c r="H122" s="682" t="s">
        <v>268</v>
      </c>
      <c r="I122" s="341">
        <v>1.1399999999999999</v>
      </c>
      <c r="J122" s="3" t="s">
        <v>418</v>
      </c>
      <c r="K122" s="3" t="s">
        <v>270</v>
      </c>
      <c r="L122" s="3" t="s">
        <v>17</v>
      </c>
      <c r="M122" s="108">
        <f>SUM(M123:M130)</f>
        <v>14</v>
      </c>
      <c r="N122" s="4" t="s">
        <v>364</v>
      </c>
      <c r="O122" s="108">
        <v>21</v>
      </c>
      <c r="P122" s="263">
        <v>3631000000</v>
      </c>
      <c r="Q122" s="264">
        <v>3000000000</v>
      </c>
      <c r="R122" s="277">
        <f>+P122</f>
        <v>3631000000</v>
      </c>
      <c r="S122" s="80">
        <v>42917</v>
      </c>
      <c r="T122" s="80">
        <v>43312</v>
      </c>
      <c r="U122" s="25">
        <f>ROUND((T122-S122)/7,0)</f>
        <v>56</v>
      </c>
      <c r="V122" s="4">
        <f>SUM(V123:V130)</f>
        <v>12</v>
      </c>
      <c r="W122" s="348">
        <f>+P122</f>
        <v>3631000000</v>
      </c>
      <c r="X122" s="348">
        <v>2866771721</v>
      </c>
      <c r="Y122" s="265" t="s">
        <v>419</v>
      </c>
      <c r="Z122" s="25">
        <v>21</v>
      </c>
      <c r="AA122" s="80">
        <v>43046</v>
      </c>
      <c r="AB122" s="80">
        <v>43312</v>
      </c>
      <c r="AC122" s="267">
        <f>+O122-Z122</f>
        <v>0</v>
      </c>
      <c r="AD122" s="268">
        <f>+V122/M122</f>
        <v>0.8571428571428571</v>
      </c>
      <c r="AE122" s="152">
        <f>+Z122/O122</f>
        <v>1</v>
      </c>
      <c r="AF122" s="269">
        <f>+W122/R122</f>
        <v>1</v>
      </c>
      <c r="AG122" s="692" t="s">
        <v>420</v>
      </c>
    </row>
    <row r="123" spans="1:33" ht="48.75" thickBot="1" x14ac:dyDescent="0.25">
      <c r="A123" s="682"/>
      <c r="B123" s="553"/>
      <c r="C123" s="682"/>
      <c r="D123" s="682"/>
      <c r="E123" s="682"/>
      <c r="F123" s="682"/>
      <c r="G123" s="682"/>
      <c r="H123" s="682"/>
      <c r="I123" s="126" t="s">
        <v>421</v>
      </c>
      <c r="J123" s="19" t="s">
        <v>274</v>
      </c>
      <c r="K123" s="19" t="s">
        <v>270</v>
      </c>
      <c r="L123" s="19" t="s">
        <v>17</v>
      </c>
      <c r="M123" s="7">
        <v>1</v>
      </c>
      <c r="N123" s="7" t="s">
        <v>0</v>
      </c>
      <c r="O123" s="270"/>
      <c r="P123" s="271"/>
      <c r="Q123" s="271"/>
      <c r="R123" s="271"/>
      <c r="S123" s="272"/>
      <c r="T123" s="228"/>
      <c r="U123" s="273"/>
      <c r="V123" s="223">
        <v>1</v>
      </c>
      <c r="W123" s="233"/>
      <c r="X123" s="233"/>
      <c r="Y123" s="233"/>
      <c r="Z123" s="233"/>
      <c r="AA123" s="233"/>
      <c r="AB123" s="233"/>
      <c r="AC123" s="233"/>
      <c r="AD123" s="274"/>
      <c r="AE123" s="275"/>
      <c r="AF123" s="276"/>
      <c r="AG123" s="693"/>
    </row>
    <row r="124" spans="1:33" ht="48.75" thickBot="1" x14ac:dyDescent="0.25">
      <c r="A124" s="682"/>
      <c r="B124" s="553"/>
      <c r="C124" s="682"/>
      <c r="D124" s="682"/>
      <c r="E124" s="682"/>
      <c r="F124" s="682"/>
      <c r="G124" s="682"/>
      <c r="H124" s="682"/>
      <c r="I124" s="127" t="s">
        <v>422</v>
      </c>
      <c r="J124" s="20" t="s">
        <v>275</v>
      </c>
      <c r="K124" s="20" t="s">
        <v>270</v>
      </c>
      <c r="L124" s="20" t="s">
        <v>17</v>
      </c>
      <c r="M124" s="12">
        <v>1</v>
      </c>
      <c r="N124" s="12" t="s">
        <v>153</v>
      </c>
      <c r="O124" s="270"/>
      <c r="P124" s="271"/>
      <c r="Q124" s="271"/>
      <c r="R124" s="271"/>
      <c r="S124" s="272"/>
      <c r="T124" s="228"/>
      <c r="U124" s="273"/>
      <c r="V124" s="223">
        <v>1</v>
      </c>
      <c r="W124" s="233"/>
      <c r="X124" s="233"/>
      <c r="Y124" s="233"/>
      <c r="Z124" s="233"/>
      <c r="AA124" s="233"/>
      <c r="AB124" s="233"/>
      <c r="AC124" s="233"/>
      <c r="AD124" s="274"/>
      <c r="AE124" s="275"/>
      <c r="AF124" s="276"/>
      <c r="AG124" s="693"/>
    </row>
    <row r="125" spans="1:33" ht="48.75" thickBot="1" x14ac:dyDescent="0.25">
      <c r="A125" s="682"/>
      <c r="B125" s="553"/>
      <c r="C125" s="682"/>
      <c r="D125" s="682"/>
      <c r="E125" s="682"/>
      <c r="F125" s="682"/>
      <c r="G125" s="682"/>
      <c r="H125" s="682"/>
      <c r="I125" s="127" t="s">
        <v>423</v>
      </c>
      <c r="J125" s="20" t="s">
        <v>276</v>
      </c>
      <c r="K125" s="20" t="s">
        <v>270</v>
      </c>
      <c r="L125" s="20" t="s">
        <v>17</v>
      </c>
      <c r="M125" s="12">
        <v>1</v>
      </c>
      <c r="N125" s="12" t="s">
        <v>277</v>
      </c>
      <c r="O125" s="270"/>
      <c r="P125" s="271"/>
      <c r="Q125" s="271"/>
      <c r="R125" s="271"/>
      <c r="S125" s="272"/>
      <c r="T125" s="228"/>
      <c r="U125" s="273"/>
      <c r="V125" s="223">
        <v>1</v>
      </c>
      <c r="W125" s="233"/>
      <c r="X125" s="233"/>
      <c r="Y125" s="233"/>
      <c r="Z125" s="233"/>
      <c r="AA125" s="233"/>
      <c r="AB125" s="233"/>
      <c r="AC125" s="233"/>
      <c r="AD125" s="274"/>
      <c r="AE125" s="275"/>
      <c r="AF125" s="276"/>
      <c r="AG125" s="693"/>
    </row>
    <row r="126" spans="1:33" ht="48.75" thickBot="1" x14ac:dyDescent="0.25">
      <c r="A126" s="682"/>
      <c r="B126" s="553"/>
      <c r="C126" s="682"/>
      <c r="D126" s="682"/>
      <c r="E126" s="682"/>
      <c r="F126" s="682"/>
      <c r="G126" s="682"/>
      <c r="H126" s="682"/>
      <c r="I126" s="127" t="s">
        <v>424</v>
      </c>
      <c r="J126" s="20" t="s">
        <v>294</v>
      </c>
      <c r="K126" s="20" t="s">
        <v>270</v>
      </c>
      <c r="L126" s="20" t="s">
        <v>17</v>
      </c>
      <c r="M126" s="12">
        <v>1</v>
      </c>
      <c r="N126" s="12" t="s">
        <v>295</v>
      </c>
      <c r="O126" s="270"/>
      <c r="P126" s="271"/>
      <c r="Q126" s="271"/>
      <c r="R126" s="271"/>
      <c r="S126" s="272"/>
      <c r="T126" s="228"/>
      <c r="U126" s="273"/>
      <c r="V126" s="223">
        <v>1</v>
      </c>
      <c r="W126" s="233"/>
      <c r="X126" s="233"/>
      <c r="Y126" s="233"/>
      <c r="Z126" s="233"/>
      <c r="AA126" s="233"/>
      <c r="AB126" s="233"/>
      <c r="AC126" s="233"/>
      <c r="AD126" s="274"/>
      <c r="AE126" s="275"/>
      <c r="AF126" s="276"/>
      <c r="AG126" s="693"/>
    </row>
    <row r="127" spans="1:33" ht="48.75" thickBot="1" x14ac:dyDescent="0.25">
      <c r="A127" s="682"/>
      <c r="B127" s="553"/>
      <c r="C127" s="682"/>
      <c r="D127" s="682"/>
      <c r="E127" s="682"/>
      <c r="F127" s="682"/>
      <c r="G127" s="682"/>
      <c r="H127" s="682"/>
      <c r="I127" s="127" t="s">
        <v>425</v>
      </c>
      <c r="J127" s="20" t="s">
        <v>297</v>
      </c>
      <c r="K127" s="20" t="s">
        <v>270</v>
      </c>
      <c r="L127" s="20" t="s">
        <v>17</v>
      </c>
      <c r="M127" s="12">
        <v>1</v>
      </c>
      <c r="N127" s="12" t="s">
        <v>295</v>
      </c>
      <c r="O127" s="270"/>
      <c r="P127" s="271"/>
      <c r="Q127" s="271"/>
      <c r="R127" s="271"/>
      <c r="S127" s="272"/>
      <c r="T127" s="228"/>
      <c r="U127" s="273"/>
      <c r="V127" s="223">
        <v>1</v>
      </c>
      <c r="W127" s="233"/>
      <c r="X127" s="233"/>
      <c r="Y127" s="233"/>
      <c r="Z127" s="233"/>
      <c r="AA127" s="233"/>
      <c r="AB127" s="233"/>
      <c r="AC127" s="233"/>
      <c r="AD127" s="274"/>
      <c r="AE127" s="275"/>
      <c r="AF127" s="276"/>
      <c r="AG127" s="693"/>
    </row>
    <row r="128" spans="1:33" ht="60.75" thickBot="1" x14ac:dyDescent="0.25">
      <c r="A128" s="682"/>
      <c r="B128" s="553"/>
      <c r="C128" s="682"/>
      <c r="D128" s="682"/>
      <c r="E128" s="682"/>
      <c r="F128" s="682"/>
      <c r="G128" s="682"/>
      <c r="H128" s="682"/>
      <c r="I128" s="127" t="s">
        <v>426</v>
      </c>
      <c r="J128" s="222" t="s">
        <v>283</v>
      </c>
      <c r="K128" s="20" t="s">
        <v>270</v>
      </c>
      <c r="L128" s="20" t="s">
        <v>17</v>
      </c>
      <c r="M128" s="12">
        <v>4</v>
      </c>
      <c r="N128" s="12" t="s">
        <v>0</v>
      </c>
      <c r="O128" s="270"/>
      <c r="P128" s="271"/>
      <c r="Q128" s="271"/>
      <c r="R128" s="271"/>
      <c r="S128" s="272"/>
      <c r="T128" s="228"/>
      <c r="U128" s="273"/>
      <c r="V128" s="223">
        <v>4</v>
      </c>
      <c r="W128" s="233"/>
      <c r="X128" s="233"/>
      <c r="Y128" s="233"/>
      <c r="Z128" s="233"/>
      <c r="AA128" s="233"/>
      <c r="AB128" s="233"/>
      <c r="AC128" s="233"/>
      <c r="AD128" s="274"/>
      <c r="AE128" s="275"/>
      <c r="AF128" s="276"/>
      <c r="AG128" s="693"/>
    </row>
    <row r="129" spans="1:33" ht="48.75" thickBot="1" x14ac:dyDescent="0.25">
      <c r="A129" s="682"/>
      <c r="B129" s="553"/>
      <c r="C129" s="682"/>
      <c r="D129" s="682"/>
      <c r="E129" s="682"/>
      <c r="F129" s="682"/>
      <c r="G129" s="682"/>
      <c r="H129" s="682"/>
      <c r="I129" s="127" t="s">
        <v>427</v>
      </c>
      <c r="J129" s="222" t="s">
        <v>286</v>
      </c>
      <c r="K129" s="20" t="s">
        <v>270</v>
      </c>
      <c r="L129" s="20" t="s">
        <v>17</v>
      </c>
      <c r="M129" s="12">
        <v>2</v>
      </c>
      <c r="N129" s="12" t="s">
        <v>287</v>
      </c>
      <c r="O129" s="270"/>
      <c r="P129" s="271"/>
      <c r="Q129" s="271"/>
      <c r="R129" s="271"/>
      <c r="S129" s="272"/>
      <c r="T129" s="228"/>
      <c r="U129" s="273"/>
      <c r="V129" s="223">
        <v>2</v>
      </c>
      <c r="W129" s="233"/>
      <c r="X129" s="233"/>
      <c r="Y129" s="233"/>
      <c r="Z129" s="233"/>
      <c r="AA129" s="233"/>
      <c r="AB129" s="233"/>
      <c r="AC129" s="233"/>
      <c r="AD129" s="274"/>
      <c r="AE129" s="275"/>
      <c r="AF129" s="276"/>
      <c r="AG129" s="693"/>
    </row>
    <row r="130" spans="1:33" ht="48.75" thickBot="1" x14ac:dyDescent="0.25">
      <c r="A130" s="682"/>
      <c r="B130" s="553"/>
      <c r="C130" s="682"/>
      <c r="D130" s="682"/>
      <c r="E130" s="682"/>
      <c r="F130" s="682"/>
      <c r="G130" s="682"/>
      <c r="H130" s="682"/>
      <c r="I130" s="127" t="s">
        <v>428</v>
      </c>
      <c r="J130" s="124" t="s">
        <v>289</v>
      </c>
      <c r="K130" s="222" t="s">
        <v>270</v>
      </c>
      <c r="L130" s="222" t="s">
        <v>17</v>
      </c>
      <c r="M130" s="77">
        <v>3</v>
      </c>
      <c r="N130" s="77" t="s">
        <v>290</v>
      </c>
      <c r="O130" s="237"/>
      <c r="P130" s="238"/>
      <c r="Q130" s="238"/>
      <c r="R130" s="238"/>
      <c r="S130" s="272"/>
      <c r="T130" s="228"/>
      <c r="U130" s="273"/>
      <c r="V130" s="340">
        <v>1</v>
      </c>
      <c r="W130" s="233"/>
      <c r="X130" s="233"/>
      <c r="Y130" s="233"/>
      <c r="Z130" s="233"/>
      <c r="AA130" s="233"/>
      <c r="AB130" s="233"/>
      <c r="AC130" s="233"/>
      <c r="AD130" s="274"/>
      <c r="AE130" s="275"/>
      <c r="AF130" s="276"/>
      <c r="AG130" s="694"/>
    </row>
    <row r="131" spans="1:33" ht="134.25" customHeight="1" thickBot="1" x14ac:dyDescent="0.25">
      <c r="A131" s="678" t="s">
        <v>881</v>
      </c>
      <c r="B131" s="555"/>
      <c r="C131" s="678" t="s">
        <v>263</v>
      </c>
      <c r="D131" s="678" t="s">
        <v>264</v>
      </c>
      <c r="E131" s="678" t="s">
        <v>265</v>
      </c>
      <c r="F131" s="678" t="s">
        <v>266</v>
      </c>
      <c r="G131" s="678" t="s">
        <v>362</v>
      </c>
      <c r="H131" s="678" t="s">
        <v>268</v>
      </c>
      <c r="I131" s="341">
        <v>1.1499999999999999</v>
      </c>
      <c r="J131" s="3" t="s">
        <v>429</v>
      </c>
      <c r="K131" s="3" t="s">
        <v>270</v>
      </c>
      <c r="L131" s="3" t="s">
        <v>17</v>
      </c>
      <c r="M131" s="108">
        <f>SUM(M132:M139)</f>
        <v>14</v>
      </c>
      <c r="N131" s="4" t="s">
        <v>364</v>
      </c>
      <c r="O131" s="108">
        <v>8</v>
      </c>
      <c r="P131" s="263">
        <v>2869000000</v>
      </c>
      <c r="Q131" s="264">
        <v>1300000000</v>
      </c>
      <c r="R131" s="263">
        <v>2869000000</v>
      </c>
      <c r="S131" s="80">
        <v>42917</v>
      </c>
      <c r="T131" s="80">
        <v>43312</v>
      </c>
      <c r="U131" s="25">
        <f>ROUND((T131-S131)/7,0)</f>
        <v>56</v>
      </c>
      <c r="V131" s="4">
        <f>SUM(V132:V139)</f>
        <v>11</v>
      </c>
      <c r="W131" s="348">
        <f>+P131</f>
        <v>2869000000</v>
      </c>
      <c r="X131" s="264">
        <v>1019125453</v>
      </c>
      <c r="Y131" s="265" t="s">
        <v>430</v>
      </c>
      <c r="Z131" s="25">
        <v>8</v>
      </c>
      <c r="AA131" s="80">
        <v>42917</v>
      </c>
      <c r="AB131" s="80">
        <v>43312</v>
      </c>
      <c r="AC131" s="267">
        <f>+O131-Z131</f>
        <v>0</v>
      </c>
      <c r="AD131" s="268">
        <f>+V131/M131</f>
        <v>0.7857142857142857</v>
      </c>
      <c r="AE131" s="152">
        <f>+Z131/O131</f>
        <v>1</v>
      </c>
      <c r="AF131" s="269">
        <f>+W131/R131</f>
        <v>1</v>
      </c>
      <c r="AG131" s="683" t="s">
        <v>431</v>
      </c>
    </row>
    <row r="132" spans="1:33" ht="48.75" thickBot="1" x14ac:dyDescent="0.25">
      <c r="A132" s="678"/>
      <c r="B132" s="555"/>
      <c r="C132" s="678"/>
      <c r="D132" s="678"/>
      <c r="E132" s="678"/>
      <c r="F132" s="678"/>
      <c r="G132" s="678"/>
      <c r="H132" s="678"/>
      <c r="I132" s="127" t="s">
        <v>432</v>
      </c>
      <c r="J132" s="259" t="s">
        <v>274</v>
      </c>
      <c r="K132" s="19" t="s">
        <v>270</v>
      </c>
      <c r="L132" s="19" t="s">
        <v>17</v>
      </c>
      <c r="M132" s="7">
        <v>1</v>
      </c>
      <c r="N132" s="7" t="s">
        <v>0</v>
      </c>
      <c r="O132" s="270"/>
      <c r="P132" s="271"/>
      <c r="Q132" s="271"/>
      <c r="R132" s="271"/>
      <c r="S132" s="272"/>
      <c r="T132" s="228"/>
      <c r="U132" s="273"/>
      <c r="V132" s="223">
        <v>1</v>
      </c>
      <c r="W132" s="233"/>
      <c r="X132" s="233"/>
      <c r="Y132" s="233"/>
      <c r="Z132" s="233"/>
      <c r="AA132" s="233"/>
      <c r="AB132" s="233"/>
      <c r="AC132" s="233"/>
      <c r="AD132" s="274"/>
      <c r="AE132" s="275"/>
      <c r="AF132" s="276"/>
      <c r="AG132" s="688"/>
    </row>
    <row r="133" spans="1:33" ht="48.75" thickBot="1" x14ac:dyDescent="0.25">
      <c r="A133" s="678"/>
      <c r="B133" s="555"/>
      <c r="C133" s="678"/>
      <c r="D133" s="678"/>
      <c r="E133" s="678"/>
      <c r="F133" s="678"/>
      <c r="G133" s="678"/>
      <c r="H133" s="678"/>
      <c r="I133" s="127" t="s">
        <v>433</v>
      </c>
      <c r="J133" s="20" t="s">
        <v>275</v>
      </c>
      <c r="K133" s="20" t="s">
        <v>270</v>
      </c>
      <c r="L133" s="20" t="s">
        <v>17</v>
      </c>
      <c r="M133" s="12">
        <v>1</v>
      </c>
      <c r="N133" s="12" t="s">
        <v>153</v>
      </c>
      <c r="O133" s="270"/>
      <c r="P133" s="271"/>
      <c r="Q133" s="271"/>
      <c r="R133" s="271"/>
      <c r="S133" s="272"/>
      <c r="T133" s="228"/>
      <c r="U133" s="273"/>
      <c r="V133" s="223">
        <v>1</v>
      </c>
      <c r="W133" s="233"/>
      <c r="X133" s="233"/>
      <c r="Y133" s="233"/>
      <c r="Z133" s="233"/>
      <c r="AA133" s="233"/>
      <c r="AB133" s="233"/>
      <c r="AC133" s="233"/>
      <c r="AD133" s="274"/>
      <c r="AE133" s="275"/>
      <c r="AF133" s="276"/>
      <c r="AG133" s="688"/>
    </row>
    <row r="134" spans="1:33" ht="48.75" thickBot="1" x14ac:dyDescent="0.25">
      <c r="A134" s="678"/>
      <c r="B134" s="555"/>
      <c r="C134" s="678"/>
      <c r="D134" s="678"/>
      <c r="E134" s="678"/>
      <c r="F134" s="678"/>
      <c r="G134" s="678"/>
      <c r="H134" s="678"/>
      <c r="I134" s="127" t="s">
        <v>434</v>
      </c>
      <c r="J134" s="20" t="s">
        <v>276</v>
      </c>
      <c r="K134" s="20" t="s">
        <v>270</v>
      </c>
      <c r="L134" s="20" t="s">
        <v>17</v>
      </c>
      <c r="M134" s="12">
        <v>1</v>
      </c>
      <c r="N134" s="12" t="s">
        <v>277</v>
      </c>
      <c r="O134" s="270"/>
      <c r="P134" s="271"/>
      <c r="Q134" s="271"/>
      <c r="R134" s="271"/>
      <c r="S134" s="272"/>
      <c r="T134" s="228"/>
      <c r="U134" s="273"/>
      <c r="V134" s="223">
        <v>1</v>
      </c>
      <c r="W134" s="233"/>
      <c r="X134" s="233"/>
      <c r="Y134" s="233"/>
      <c r="Z134" s="233"/>
      <c r="AA134" s="233"/>
      <c r="AB134" s="233"/>
      <c r="AC134" s="233"/>
      <c r="AD134" s="274"/>
      <c r="AE134" s="275"/>
      <c r="AF134" s="276"/>
      <c r="AG134" s="688"/>
    </row>
    <row r="135" spans="1:33" ht="48.75" thickBot="1" x14ac:dyDescent="0.25">
      <c r="A135" s="678"/>
      <c r="B135" s="555"/>
      <c r="C135" s="678"/>
      <c r="D135" s="678"/>
      <c r="E135" s="678"/>
      <c r="F135" s="678"/>
      <c r="G135" s="678"/>
      <c r="H135" s="678"/>
      <c r="I135" s="127" t="s">
        <v>435</v>
      </c>
      <c r="J135" s="20" t="s">
        <v>294</v>
      </c>
      <c r="K135" s="20" t="s">
        <v>270</v>
      </c>
      <c r="L135" s="20" t="s">
        <v>17</v>
      </c>
      <c r="M135" s="12">
        <v>1</v>
      </c>
      <c r="N135" s="12" t="s">
        <v>295</v>
      </c>
      <c r="O135" s="270"/>
      <c r="P135" s="271"/>
      <c r="Q135" s="271"/>
      <c r="R135" s="271"/>
      <c r="S135" s="272"/>
      <c r="T135" s="228"/>
      <c r="U135" s="273"/>
      <c r="V135" s="223">
        <v>1</v>
      </c>
      <c r="W135" s="233"/>
      <c r="X135" s="233"/>
      <c r="Y135" s="233"/>
      <c r="Z135" s="233"/>
      <c r="AA135" s="233"/>
      <c r="AB135" s="233"/>
      <c r="AC135" s="233"/>
      <c r="AD135" s="274"/>
      <c r="AE135" s="275"/>
      <c r="AF135" s="276"/>
      <c r="AG135" s="688"/>
    </row>
    <row r="136" spans="1:33" ht="48.75" thickBot="1" x14ac:dyDescent="0.25">
      <c r="A136" s="678"/>
      <c r="B136" s="555"/>
      <c r="C136" s="678"/>
      <c r="D136" s="678"/>
      <c r="E136" s="678"/>
      <c r="F136" s="678"/>
      <c r="G136" s="678"/>
      <c r="H136" s="678"/>
      <c r="I136" s="127" t="s">
        <v>436</v>
      </c>
      <c r="J136" s="20" t="s">
        <v>297</v>
      </c>
      <c r="K136" s="20" t="s">
        <v>270</v>
      </c>
      <c r="L136" s="20" t="s">
        <v>17</v>
      </c>
      <c r="M136" s="12">
        <v>1</v>
      </c>
      <c r="N136" s="12" t="s">
        <v>295</v>
      </c>
      <c r="O136" s="270"/>
      <c r="P136" s="271"/>
      <c r="Q136" s="271"/>
      <c r="R136" s="271"/>
      <c r="S136" s="272"/>
      <c r="T136" s="228"/>
      <c r="U136" s="273"/>
      <c r="V136" s="223">
        <v>1</v>
      </c>
      <c r="W136" s="233"/>
      <c r="X136" s="233"/>
      <c r="Y136" s="233"/>
      <c r="Z136" s="233"/>
      <c r="AA136" s="233"/>
      <c r="AB136" s="233"/>
      <c r="AC136" s="233"/>
      <c r="AD136" s="274"/>
      <c r="AE136" s="275"/>
      <c r="AF136" s="276"/>
      <c r="AG136" s="688"/>
    </row>
    <row r="137" spans="1:33" ht="60.75" thickBot="1" x14ac:dyDescent="0.25">
      <c r="A137" s="678"/>
      <c r="B137" s="555"/>
      <c r="C137" s="678"/>
      <c r="D137" s="678"/>
      <c r="E137" s="678"/>
      <c r="F137" s="678"/>
      <c r="G137" s="678"/>
      <c r="H137" s="678"/>
      <c r="I137" s="127" t="s">
        <v>437</v>
      </c>
      <c r="J137" s="222" t="s">
        <v>283</v>
      </c>
      <c r="K137" s="20" t="s">
        <v>270</v>
      </c>
      <c r="L137" s="20" t="s">
        <v>17</v>
      </c>
      <c r="M137" s="12">
        <v>4</v>
      </c>
      <c r="N137" s="12" t="s">
        <v>0</v>
      </c>
      <c r="O137" s="270"/>
      <c r="P137" s="271"/>
      <c r="Q137" s="271"/>
      <c r="R137" s="271"/>
      <c r="S137" s="272"/>
      <c r="T137" s="228"/>
      <c r="U137" s="273"/>
      <c r="V137" s="223">
        <v>4</v>
      </c>
      <c r="W137" s="233"/>
      <c r="X137" s="233"/>
      <c r="Y137" s="233"/>
      <c r="Z137" s="233"/>
      <c r="AA137" s="233"/>
      <c r="AB137" s="233"/>
      <c r="AC137" s="233"/>
      <c r="AD137" s="274"/>
      <c r="AE137" s="275"/>
      <c r="AF137" s="276"/>
      <c r="AG137" s="688"/>
    </row>
    <row r="138" spans="1:33" ht="48.75" thickBot="1" x14ac:dyDescent="0.25">
      <c r="A138" s="678"/>
      <c r="B138" s="555"/>
      <c r="C138" s="678"/>
      <c r="D138" s="678"/>
      <c r="E138" s="678"/>
      <c r="F138" s="678"/>
      <c r="G138" s="678"/>
      <c r="H138" s="678"/>
      <c r="I138" s="127" t="s">
        <v>438</v>
      </c>
      <c r="J138" s="222" t="s">
        <v>286</v>
      </c>
      <c r="K138" s="20" t="s">
        <v>270</v>
      </c>
      <c r="L138" s="20" t="s">
        <v>17</v>
      </c>
      <c r="M138" s="12">
        <v>2</v>
      </c>
      <c r="N138" s="12" t="s">
        <v>287</v>
      </c>
      <c r="O138" s="270"/>
      <c r="P138" s="271"/>
      <c r="Q138" s="271"/>
      <c r="R138" s="271"/>
      <c r="S138" s="272"/>
      <c r="T138" s="228"/>
      <c r="U138" s="273"/>
      <c r="V138" s="223">
        <v>2</v>
      </c>
      <c r="W138" s="233"/>
      <c r="X138" s="233"/>
      <c r="Y138" s="233"/>
      <c r="Z138" s="233"/>
      <c r="AA138" s="233"/>
      <c r="AB138" s="233"/>
      <c r="AC138" s="233"/>
      <c r="AD138" s="274"/>
      <c r="AE138" s="275"/>
      <c r="AF138" s="276"/>
      <c r="AG138" s="688"/>
    </row>
    <row r="139" spans="1:33" ht="48.75" thickBot="1" x14ac:dyDescent="0.25">
      <c r="A139" s="678"/>
      <c r="B139" s="555"/>
      <c r="C139" s="678"/>
      <c r="D139" s="678"/>
      <c r="E139" s="678"/>
      <c r="F139" s="678"/>
      <c r="G139" s="678"/>
      <c r="H139" s="678"/>
      <c r="I139" s="127" t="s">
        <v>439</v>
      </c>
      <c r="J139" s="124" t="s">
        <v>289</v>
      </c>
      <c r="K139" s="222" t="s">
        <v>270</v>
      </c>
      <c r="L139" s="222" t="s">
        <v>17</v>
      </c>
      <c r="M139" s="77">
        <v>3</v>
      </c>
      <c r="N139" s="77" t="s">
        <v>290</v>
      </c>
      <c r="O139" s="237"/>
      <c r="P139" s="238"/>
      <c r="Q139" s="238"/>
      <c r="R139" s="238"/>
      <c r="S139" s="272"/>
      <c r="T139" s="228"/>
      <c r="U139" s="273"/>
      <c r="V139" s="223">
        <v>0</v>
      </c>
      <c r="W139" s="233"/>
      <c r="X139" s="233"/>
      <c r="Y139" s="233"/>
      <c r="Z139" s="233"/>
      <c r="AA139" s="233"/>
      <c r="AB139" s="233"/>
      <c r="AC139" s="233"/>
      <c r="AD139" s="274"/>
      <c r="AE139" s="275"/>
      <c r="AF139" s="276"/>
      <c r="AG139" s="684"/>
    </row>
    <row r="140" spans="1:33" ht="48.75" thickBot="1" x14ac:dyDescent="0.25">
      <c r="A140" s="678" t="s">
        <v>881</v>
      </c>
      <c r="B140" s="555"/>
      <c r="C140" s="678" t="s">
        <v>263</v>
      </c>
      <c r="D140" s="678" t="s">
        <v>264</v>
      </c>
      <c r="E140" s="678" t="s">
        <v>265</v>
      </c>
      <c r="F140" s="678" t="s">
        <v>266</v>
      </c>
      <c r="G140" s="678" t="s">
        <v>440</v>
      </c>
      <c r="H140" s="678" t="s">
        <v>268</v>
      </c>
      <c r="I140" s="349">
        <v>1.1599999999999999</v>
      </c>
      <c r="J140" s="350" t="s">
        <v>441</v>
      </c>
      <c r="K140" s="351" t="s">
        <v>270</v>
      </c>
      <c r="L140" s="3" t="s">
        <v>17</v>
      </c>
      <c r="M140" s="108">
        <f>SUM(M141:M147)</f>
        <v>1</v>
      </c>
      <c r="N140" s="4" t="s">
        <v>442</v>
      </c>
      <c r="O140" s="108">
        <v>200</v>
      </c>
      <c r="P140" s="108">
        <v>0</v>
      </c>
      <c r="Q140" s="4">
        <v>0</v>
      </c>
      <c r="R140" s="277">
        <v>0</v>
      </c>
      <c r="S140" s="80">
        <v>42819</v>
      </c>
      <c r="T140" s="80">
        <v>43100</v>
      </c>
      <c r="U140" s="25">
        <f>ROUND((T140-S140)/7,0)</f>
        <v>40</v>
      </c>
      <c r="V140" s="4">
        <f>SUM(V141:V147)</f>
        <v>1</v>
      </c>
      <c r="W140" s="4">
        <f>SUM(W216:W221)</f>
        <v>0</v>
      </c>
      <c r="X140" s="4">
        <v>0</v>
      </c>
      <c r="Y140" s="25">
        <v>0</v>
      </c>
      <c r="Z140" s="25">
        <v>0</v>
      </c>
      <c r="AA140" s="25">
        <v>0</v>
      </c>
      <c r="AB140" s="25">
        <v>0</v>
      </c>
      <c r="AC140" s="4">
        <f>+O140-Y140</f>
        <v>200</v>
      </c>
      <c r="AD140" s="268">
        <f>+V140/M140</f>
        <v>1</v>
      </c>
      <c r="AE140" s="152">
        <f>+Z140/O140</f>
        <v>0</v>
      </c>
      <c r="AF140" s="342">
        <v>0</v>
      </c>
      <c r="AG140" s="683" t="s">
        <v>443</v>
      </c>
    </row>
    <row r="141" spans="1:33" ht="48.75" thickBot="1" x14ac:dyDescent="0.25">
      <c r="A141" s="678"/>
      <c r="B141" s="555"/>
      <c r="C141" s="678"/>
      <c r="D141" s="678"/>
      <c r="E141" s="678"/>
      <c r="F141" s="678"/>
      <c r="G141" s="678"/>
      <c r="H141" s="678"/>
      <c r="I141" s="127" t="s">
        <v>444</v>
      </c>
      <c r="J141" s="259" t="s">
        <v>445</v>
      </c>
      <c r="K141" s="19" t="s">
        <v>270</v>
      </c>
      <c r="L141" s="19" t="s">
        <v>17</v>
      </c>
      <c r="M141" s="7">
        <v>0</v>
      </c>
      <c r="N141" s="7" t="s">
        <v>0</v>
      </c>
      <c r="O141" s="270"/>
      <c r="P141" s="271"/>
      <c r="Q141" s="271"/>
      <c r="R141" s="271"/>
      <c r="S141" s="272"/>
      <c r="T141" s="228"/>
      <c r="U141" s="273"/>
      <c r="V141" s="223">
        <v>0</v>
      </c>
      <c r="W141" s="233"/>
      <c r="X141" s="233"/>
      <c r="Y141" s="233"/>
      <c r="Z141" s="233"/>
      <c r="AA141" s="233"/>
      <c r="AB141" s="233"/>
      <c r="AC141" s="233"/>
      <c r="AD141" s="274"/>
      <c r="AE141" s="275"/>
      <c r="AF141" s="276"/>
      <c r="AG141" s="688"/>
    </row>
    <row r="142" spans="1:33" ht="48.75" thickBot="1" x14ac:dyDescent="0.25">
      <c r="A142" s="678"/>
      <c r="B142" s="555"/>
      <c r="C142" s="678"/>
      <c r="D142" s="678"/>
      <c r="E142" s="678"/>
      <c r="F142" s="678"/>
      <c r="G142" s="678"/>
      <c r="H142" s="678"/>
      <c r="I142" s="127" t="s">
        <v>446</v>
      </c>
      <c r="J142" s="20" t="s">
        <v>447</v>
      </c>
      <c r="K142" s="20" t="s">
        <v>270</v>
      </c>
      <c r="L142" s="20" t="s">
        <v>17</v>
      </c>
      <c r="M142" s="12">
        <v>0</v>
      </c>
      <c r="N142" s="12" t="s">
        <v>153</v>
      </c>
      <c r="O142" s="270"/>
      <c r="P142" s="271"/>
      <c r="Q142" s="271"/>
      <c r="R142" s="271"/>
      <c r="S142" s="272"/>
      <c r="T142" s="228"/>
      <c r="U142" s="273"/>
      <c r="V142" s="223">
        <v>0</v>
      </c>
      <c r="W142" s="233"/>
      <c r="X142" s="233"/>
      <c r="Y142" s="233"/>
      <c r="Z142" s="233"/>
      <c r="AA142" s="233"/>
      <c r="AB142" s="233"/>
      <c r="AC142" s="233"/>
      <c r="AD142" s="274"/>
      <c r="AE142" s="275"/>
      <c r="AF142" s="276"/>
      <c r="AG142" s="688"/>
    </row>
    <row r="143" spans="1:33" ht="48.75" thickBot="1" x14ac:dyDescent="0.25">
      <c r="A143" s="678"/>
      <c r="B143" s="555"/>
      <c r="C143" s="678"/>
      <c r="D143" s="678"/>
      <c r="E143" s="678"/>
      <c r="F143" s="678"/>
      <c r="G143" s="678"/>
      <c r="H143" s="678"/>
      <c r="I143" s="127" t="s">
        <v>448</v>
      </c>
      <c r="J143" s="20" t="s">
        <v>274</v>
      </c>
      <c r="K143" s="20" t="s">
        <v>270</v>
      </c>
      <c r="L143" s="20" t="s">
        <v>17</v>
      </c>
      <c r="M143" s="12">
        <v>1</v>
      </c>
      <c r="N143" s="12" t="s">
        <v>277</v>
      </c>
      <c r="O143" s="270"/>
      <c r="P143" s="271"/>
      <c r="Q143" s="271"/>
      <c r="R143" s="271"/>
      <c r="S143" s="272"/>
      <c r="T143" s="228"/>
      <c r="U143" s="273"/>
      <c r="V143" s="223">
        <v>1</v>
      </c>
      <c r="W143" s="233"/>
      <c r="X143" s="233"/>
      <c r="Y143" s="233"/>
      <c r="Z143" s="233"/>
      <c r="AA143" s="233"/>
      <c r="AB143" s="233"/>
      <c r="AC143" s="233"/>
      <c r="AD143" s="274"/>
      <c r="AE143" s="275"/>
      <c r="AF143" s="276"/>
      <c r="AG143" s="688"/>
    </row>
    <row r="144" spans="1:33" ht="48.75" thickBot="1" x14ac:dyDescent="0.25">
      <c r="A144" s="678"/>
      <c r="B144" s="555"/>
      <c r="C144" s="678"/>
      <c r="D144" s="678"/>
      <c r="E144" s="678"/>
      <c r="F144" s="678"/>
      <c r="G144" s="678"/>
      <c r="H144" s="678"/>
      <c r="I144" s="127" t="s">
        <v>449</v>
      </c>
      <c r="J144" s="222" t="s">
        <v>275</v>
      </c>
      <c r="K144" s="20" t="s">
        <v>270</v>
      </c>
      <c r="L144" s="20" t="s">
        <v>17</v>
      </c>
      <c r="M144" s="12">
        <v>0</v>
      </c>
      <c r="N144" s="12" t="s">
        <v>0</v>
      </c>
      <c r="O144" s="270"/>
      <c r="P144" s="271"/>
      <c r="Q144" s="271"/>
      <c r="R144" s="271"/>
      <c r="S144" s="272"/>
      <c r="T144" s="228"/>
      <c r="U144" s="273"/>
      <c r="V144" s="223">
        <v>0</v>
      </c>
      <c r="W144" s="233"/>
      <c r="X144" s="233"/>
      <c r="Y144" s="233"/>
      <c r="Z144" s="233"/>
      <c r="AA144" s="233"/>
      <c r="AB144" s="233"/>
      <c r="AC144" s="233"/>
      <c r="AD144" s="274"/>
      <c r="AE144" s="275"/>
      <c r="AF144" s="276"/>
      <c r="AG144" s="688"/>
    </row>
    <row r="145" spans="1:33" ht="48.75" thickBot="1" x14ac:dyDescent="0.25">
      <c r="A145" s="678"/>
      <c r="B145" s="555"/>
      <c r="C145" s="678"/>
      <c r="D145" s="678"/>
      <c r="E145" s="678"/>
      <c r="F145" s="678"/>
      <c r="G145" s="678"/>
      <c r="H145" s="678"/>
      <c r="I145" s="127" t="s">
        <v>450</v>
      </c>
      <c r="J145" s="222" t="s">
        <v>276</v>
      </c>
      <c r="K145" s="20" t="s">
        <v>270</v>
      </c>
      <c r="L145" s="20" t="s">
        <v>17</v>
      </c>
      <c r="M145" s="12">
        <v>0</v>
      </c>
      <c r="N145" s="12" t="s">
        <v>287</v>
      </c>
      <c r="O145" s="270"/>
      <c r="P145" s="271"/>
      <c r="Q145" s="271"/>
      <c r="R145" s="271"/>
      <c r="S145" s="272"/>
      <c r="T145" s="228"/>
      <c r="U145" s="273"/>
      <c r="V145" s="223">
        <v>0</v>
      </c>
      <c r="W145" s="233"/>
      <c r="X145" s="233"/>
      <c r="Y145" s="233"/>
      <c r="Z145" s="233"/>
      <c r="AA145" s="233"/>
      <c r="AB145" s="233"/>
      <c r="AC145" s="233"/>
      <c r="AD145" s="274"/>
      <c r="AE145" s="275"/>
      <c r="AF145" s="276"/>
      <c r="AG145" s="688"/>
    </row>
    <row r="146" spans="1:33" ht="48.75" thickBot="1" x14ac:dyDescent="0.25">
      <c r="A146" s="678"/>
      <c r="B146" s="555"/>
      <c r="C146" s="678"/>
      <c r="D146" s="678"/>
      <c r="E146" s="678"/>
      <c r="F146" s="678"/>
      <c r="G146" s="678"/>
      <c r="H146" s="678"/>
      <c r="I146" s="127" t="s">
        <v>451</v>
      </c>
      <c r="J146" s="222" t="s">
        <v>452</v>
      </c>
      <c r="K146" s="222" t="s">
        <v>270</v>
      </c>
      <c r="L146" s="222" t="s">
        <v>17</v>
      </c>
      <c r="M146" s="77">
        <v>0</v>
      </c>
      <c r="N146" s="77" t="s">
        <v>290</v>
      </c>
      <c r="O146" s="270"/>
      <c r="P146" s="271"/>
      <c r="Q146" s="271"/>
      <c r="R146" s="271"/>
      <c r="S146" s="272"/>
      <c r="T146" s="228"/>
      <c r="U146" s="273"/>
      <c r="V146" s="223">
        <v>0</v>
      </c>
      <c r="W146" s="233"/>
      <c r="X146" s="233"/>
      <c r="Y146" s="233"/>
      <c r="Z146" s="233"/>
      <c r="AA146" s="233"/>
      <c r="AB146" s="233"/>
      <c r="AC146" s="233"/>
      <c r="AD146" s="274"/>
      <c r="AE146" s="275"/>
      <c r="AF146" s="276"/>
      <c r="AG146" s="688"/>
    </row>
    <row r="147" spans="1:33" ht="48.75" thickBot="1" x14ac:dyDescent="0.25">
      <c r="A147" s="678"/>
      <c r="B147" s="555"/>
      <c r="C147" s="678"/>
      <c r="D147" s="678"/>
      <c r="E147" s="678"/>
      <c r="F147" s="678"/>
      <c r="G147" s="678"/>
      <c r="H147" s="678"/>
      <c r="I147" s="127" t="s">
        <v>453</v>
      </c>
      <c r="J147" s="124" t="s">
        <v>289</v>
      </c>
      <c r="K147" s="124" t="s">
        <v>270</v>
      </c>
      <c r="L147" s="124" t="s">
        <v>17</v>
      </c>
      <c r="M147" s="10">
        <v>0</v>
      </c>
      <c r="N147" s="10" t="s">
        <v>454</v>
      </c>
      <c r="O147" s="270"/>
      <c r="P147" s="271"/>
      <c r="Q147" s="271"/>
      <c r="R147" s="271"/>
      <c r="S147" s="272"/>
      <c r="T147" s="228"/>
      <c r="U147" s="273"/>
      <c r="V147" s="223">
        <v>0</v>
      </c>
      <c r="W147" s="233"/>
      <c r="X147" s="233"/>
      <c r="Y147" s="233"/>
      <c r="Z147" s="233"/>
      <c r="AA147" s="233"/>
      <c r="AB147" s="233"/>
      <c r="AC147" s="233"/>
      <c r="AD147" s="274"/>
      <c r="AE147" s="275"/>
      <c r="AF147" s="276"/>
      <c r="AG147" s="684"/>
    </row>
    <row r="148" spans="1:33" ht="60.75" thickBot="1" x14ac:dyDescent="0.25">
      <c r="A148" s="678" t="s">
        <v>881</v>
      </c>
      <c r="B148" s="555"/>
      <c r="C148" s="678" t="s">
        <v>263</v>
      </c>
      <c r="D148" s="678" t="s">
        <v>264</v>
      </c>
      <c r="E148" s="678" t="s">
        <v>265</v>
      </c>
      <c r="F148" s="678" t="s">
        <v>266</v>
      </c>
      <c r="G148" s="678" t="s">
        <v>455</v>
      </c>
      <c r="H148" s="678" t="s">
        <v>268</v>
      </c>
      <c r="I148" s="349">
        <v>1.17</v>
      </c>
      <c r="J148" s="165" t="s">
        <v>456</v>
      </c>
      <c r="K148" s="165" t="s">
        <v>270</v>
      </c>
      <c r="L148" s="165" t="s">
        <v>17</v>
      </c>
      <c r="M148" s="279">
        <f>SUM(M149:M155)</f>
        <v>10</v>
      </c>
      <c r="N148" s="280" t="s">
        <v>442</v>
      </c>
      <c r="O148" s="108">
        <v>760</v>
      </c>
      <c r="P148" s="263">
        <v>2500000000</v>
      </c>
      <c r="Q148" s="264">
        <v>0</v>
      </c>
      <c r="R148" s="352">
        <v>2500000000</v>
      </c>
      <c r="S148" s="162">
        <v>42736</v>
      </c>
      <c r="T148" s="163">
        <v>42916</v>
      </c>
      <c r="U148" s="160">
        <f>ROUND((T148-S148)/7,0)</f>
        <v>26</v>
      </c>
      <c r="V148" s="153">
        <f>SUM(V149:V155)</f>
        <v>10</v>
      </c>
      <c r="W148" s="353">
        <f>+P148</f>
        <v>2500000000</v>
      </c>
      <c r="X148" s="154">
        <v>0</v>
      </c>
      <c r="Y148" s="206" t="s">
        <v>457</v>
      </c>
      <c r="Z148" s="155">
        <v>760</v>
      </c>
      <c r="AA148" s="162">
        <v>42811</v>
      </c>
      <c r="AB148" s="163">
        <v>42916</v>
      </c>
      <c r="AC148" s="250">
        <f>+O148-Z148</f>
        <v>0</v>
      </c>
      <c r="AD148" s="251">
        <f>+V148/M148</f>
        <v>1</v>
      </c>
      <c r="AE148" s="252">
        <f>+Z148/O148</f>
        <v>1</v>
      </c>
      <c r="AF148" s="253">
        <f>+W148/R148</f>
        <v>1</v>
      </c>
      <c r="AG148" s="618" t="s">
        <v>458</v>
      </c>
    </row>
    <row r="149" spans="1:33" ht="48.75" thickBot="1" x14ac:dyDescent="0.25">
      <c r="A149" s="678"/>
      <c r="B149" s="555"/>
      <c r="C149" s="678"/>
      <c r="D149" s="678"/>
      <c r="E149" s="678"/>
      <c r="F149" s="678"/>
      <c r="G149" s="678"/>
      <c r="H149" s="678"/>
      <c r="I149" s="127" t="s">
        <v>459</v>
      </c>
      <c r="J149" s="259" t="s">
        <v>445</v>
      </c>
      <c r="K149" s="20" t="s">
        <v>270</v>
      </c>
      <c r="L149" s="20" t="s">
        <v>17</v>
      </c>
      <c r="M149" s="12">
        <v>1</v>
      </c>
      <c r="N149" s="12" t="s">
        <v>0</v>
      </c>
      <c r="O149" s="270"/>
      <c r="P149" s="271"/>
      <c r="Q149" s="271"/>
      <c r="R149" s="271"/>
      <c r="S149" s="272"/>
      <c r="T149" s="228"/>
      <c r="U149" s="273"/>
      <c r="V149" s="223">
        <v>1</v>
      </c>
      <c r="W149" s="233"/>
      <c r="X149" s="233"/>
      <c r="Y149" s="233"/>
      <c r="Z149" s="233"/>
      <c r="AA149" s="233"/>
      <c r="AB149" s="233"/>
      <c r="AC149" s="233"/>
      <c r="AD149" s="274"/>
      <c r="AE149" s="275"/>
      <c r="AF149" s="276"/>
      <c r="AG149" s="690"/>
    </row>
    <row r="150" spans="1:33" ht="48.75" thickBot="1" x14ac:dyDescent="0.25">
      <c r="A150" s="678"/>
      <c r="B150" s="555"/>
      <c r="C150" s="678"/>
      <c r="D150" s="678"/>
      <c r="E150" s="678"/>
      <c r="F150" s="678"/>
      <c r="G150" s="678"/>
      <c r="H150" s="678"/>
      <c r="I150" s="127" t="s">
        <v>460</v>
      </c>
      <c r="J150" s="20" t="s">
        <v>447</v>
      </c>
      <c r="K150" s="20" t="s">
        <v>270</v>
      </c>
      <c r="L150" s="20" t="s">
        <v>461</v>
      </c>
      <c r="M150" s="12">
        <v>1</v>
      </c>
      <c r="N150" s="12" t="s">
        <v>0</v>
      </c>
      <c r="O150" s="270"/>
      <c r="P150" s="271"/>
      <c r="Q150" s="271"/>
      <c r="R150" s="271"/>
      <c r="S150" s="272"/>
      <c r="T150" s="228"/>
      <c r="U150" s="273"/>
      <c r="V150" s="223">
        <v>1</v>
      </c>
      <c r="W150" s="233"/>
      <c r="X150" s="233"/>
      <c r="Y150" s="233"/>
      <c r="Z150" s="233"/>
      <c r="AA150" s="233"/>
      <c r="AB150" s="233"/>
      <c r="AC150" s="233"/>
      <c r="AD150" s="274"/>
      <c r="AE150" s="275"/>
      <c r="AF150" s="276"/>
      <c r="AG150" s="690"/>
    </row>
    <row r="151" spans="1:33" ht="48.75" thickBot="1" x14ac:dyDescent="0.25">
      <c r="A151" s="678"/>
      <c r="B151" s="555"/>
      <c r="C151" s="678"/>
      <c r="D151" s="678"/>
      <c r="E151" s="678"/>
      <c r="F151" s="678"/>
      <c r="G151" s="678"/>
      <c r="H151" s="678"/>
      <c r="I151" s="127" t="s">
        <v>462</v>
      </c>
      <c r="J151" s="20" t="s">
        <v>274</v>
      </c>
      <c r="K151" s="20" t="s">
        <v>270</v>
      </c>
      <c r="L151" s="20" t="s">
        <v>17</v>
      </c>
      <c r="M151" s="12">
        <v>1</v>
      </c>
      <c r="N151" s="12" t="s">
        <v>0</v>
      </c>
      <c r="O151" s="270"/>
      <c r="P151" s="271"/>
      <c r="Q151" s="271"/>
      <c r="R151" s="271"/>
      <c r="S151" s="272"/>
      <c r="T151" s="228"/>
      <c r="U151" s="273"/>
      <c r="V151" s="223">
        <v>1</v>
      </c>
      <c r="W151" s="233"/>
      <c r="X151" s="233"/>
      <c r="Y151" s="233"/>
      <c r="Z151" s="233"/>
      <c r="AA151" s="233"/>
      <c r="AB151" s="233"/>
      <c r="AC151" s="233"/>
      <c r="AD151" s="274"/>
      <c r="AE151" s="275"/>
      <c r="AF151" s="276"/>
      <c r="AG151" s="690"/>
    </row>
    <row r="152" spans="1:33" ht="48.75" thickBot="1" x14ac:dyDescent="0.25">
      <c r="A152" s="678"/>
      <c r="B152" s="555"/>
      <c r="C152" s="678"/>
      <c r="D152" s="678"/>
      <c r="E152" s="678"/>
      <c r="F152" s="678"/>
      <c r="G152" s="678"/>
      <c r="H152" s="678"/>
      <c r="I152" s="127" t="s">
        <v>463</v>
      </c>
      <c r="J152" s="222" t="s">
        <v>275</v>
      </c>
      <c r="K152" s="20" t="s">
        <v>270</v>
      </c>
      <c r="L152" s="20" t="s">
        <v>17</v>
      </c>
      <c r="M152" s="12">
        <v>1</v>
      </c>
      <c r="N152" s="12" t="s">
        <v>0</v>
      </c>
      <c r="O152" s="270"/>
      <c r="P152" s="271"/>
      <c r="Q152" s="271"/>
      <c r="R152" s="271"/>
      <c r="S152" s="272"/>
      <c r="T152" s="228"/>
      <c r="U152" s="273"/>
      <c r="V152" s="223">
        <v>1</v>
      </c>
      <c r="W152" s="233"/>
      <c r="X152" s="233"/>
      <c r="Y152" s="233"/>
      <c r="Z152" s="233"/>
      <c r="AA152" s="233"/>
      <c r="AB152" s="233"/>
      <c r="AC152" s="233"/>
      <c r="AD152" s="274"/>
      <c r="AE152" s="275"/>
      <c r="AF152" s="276"/>
      <c r="AG152" s="690"/>
    </row>
    <row r="153" spans="1:33" ht="48.75" thickBot="1" x14ac:dyDescent="0.25">
      <c r="A153" s="678"/>
      <c r="B153" s="555"/>
      <c r="C153" s="678"/>
      <c r="D153" s="678"/>
      <c r="E153" s="678"/>
      <c r="F153" s="678"/>
      <c r="G153" s="678"/>
      <c r="H153" s="678"/>
      <c r="I153" s="127" t="s">
        <v>464</v>
      </c>
      <c r="J153" s="222" t="s">
        <v>276</v>
      </c>
      <c r="K153" s="20" t="s">
        <v>270</v>
      </c>
      <c r="L153" s="20" t="s">
        <v>17</v>
      </c>
      <c r="M153" s="12">
        <v>1</v>
      </c>
      <c r="N153" s="12" t="s">
        <v>0</v>
      </c>
      <c r="O153" s="270"/>
      <c r="P153" s="271"/>
      <c r="Q153" s="271"/>
      <c r="R153" s="271"/>
      <c r="S153" s="272"/>
      <c r="T153" s="228"/>
      <c r="U153" s="273"/>
      <c r="V153" s="223">
        <v>1</v>
      </c>
      <c r="W153" s="233"/>
      <c r="X153" s="233"/>
      <c r="Y153" s="233"/>
      <c r="Z153" s="233"/>
      <c r="AA153" s="233"/>
      <c r="AB153" s="233"/>
      <c r="AC153" s="233"/>
      <c r="AD153" s="274"/>
      <c r="AE153" s="275"/>
      <c r="AF153" s="276"/>
      <c r="AG153" s="690"/>
    </row>
    <row r="154" spans="1:33" ht="48.75" thickBot="1" x14ac:dyDescent="0.25">
      <c r="A154" s="678"/>
      <c r="B154" s="555"/>
      <c r="C154" s="678"/>
      <c r="D154" s="678"/>
      <c r="E154" s="678"/>
      <c r="F154" s="678"/>
      <c r="G154" s="678"/>
      <c r="H154" s="678"/>
      <c r="I154" s="127" t="s">
        <v>465</v>
      </c>
      <c r="J154" s="222" t="s">
        <v>452</v>
      </c>
      <c r="K154" s="20" t="s">
        <v>270</v>
      </c>
      <c r="L154" s="20" t="s">
        <v>466</v>
      </c>
      <c r="M154" s="12">
        <v>2</v>
      </c>
      <c r="N154" s="12" t="s">
        <v>0</v>
      </c>
      <c r="O154" s="270"/>
      <c r="P154" s="271"/>
      <c r="Q154" s="271"/>
      <c r="R154" s="271"/>
      <c r="S154" s="272"/>
      <c r="T154" s="228"/>
      <c r="U154" s="273"/>
      <c r="V154" s="223">
        <v>2</v>
      </c>
      <c r="W154" s="233"/>
      <c r="X154" s="233"/>
      <c r="Y154" s="233"/>
      <c r="Z154" s="233"/>
      <c r="AA154" s="233"/>
      <c r="AB154" s="233"/>
      <c r="AC154" s="233"/>
      <c r="AD154" s="274"/>
      <c r="AE154" s="275"/>
      <c r="AF154" s="276"/>
      <c r="AG154" s="690"/>
    </row>
    <row r="155" spans="1:33" ht="48.75" thickBot="1" x14ac:dyDescent="0.25">
      <c r="A155" s="678"/>
      <c r="B155" s="555"/>
      <c r="C155" s="678"/>
      <c r="D155" s="678"/>
      <c r="E155" s="678"/>
      <c r="F155" s="678"/>
      <c r="G155" s="678"/>
      <c r="H155" s="678"/>
      <c r="I155" s="127" t="s">
        <v>467</v>
      </c>
      <c r="J155" s="124" t="s">
        <v>289</v>
      </c>
      <c r="K155" s="222" t="s">
        <v>270</v>
      </c>
      <c r="L155" s="222" t="s">
        <v>468</v>
      </c>
      <c r="M155" s="77">
        <v>3</v>
      </c>
      <c r="N155" s="77" t="s">
        <v>325</v>
      </c>
      <c r="O155" s="237"/>
      <c r="P155" s="238"/>
      <c r="Q155" s="238"/>
      <c r="R155" s="238"/>
      <c r="S155" s="272"/>
      <c r="T155" s="228"/>
      <c r="U155" s="273"/>
      <c r="V155" s="223">
        <v>3</v>
      </c>
      <c r="W155" s="233"/>
      <c r="X155" s="233"/>
      <c r="Y155" s="233"/>
      <c r="Z155" s="233"/>
      <c r="AA155" s="233"/>
      <c r="AB155" s="233"/>
      <c r="AC155" s="233"/>
      <c r="AD155" s="274"/>
      <c r="AE155" s="275"/>
      <c r="AF155" s="276"/>
      <c r="AG155" s="691"/>
    </row>
    <row r="156" spans="1:33" ht="72.75" thickBot="1" x14ac:dyDescent="0.25">
      <c r="A156" s="678" t="s">
        <v>881</v>
      </c>
      <c r="B156" s="555"/>
      <c r="C156" s="678" t="s">
        <v>263</v>
      </c>
      <c r="D156" s="678" t="s">
        <v>264</v>
      </c>
      <c r="E156" s="678" t="s">
        <v>265</v>
      </c>
      <c r="F156" s="678" t="s">
        <v>266</v>
      </c>
      <c r="G156" s="678" t="s">
        <v>469</v>
      </c>
      <c r="H156" s="678" t="s">
        <v>268</v>
      </c>
      <c r="I156" s="349">
        <v>1.18</v>
      </c>
      <c r="J156" s="350" t="s">
        <v>470</v>
      </c>
      <c r="K156" s="351" t="s">
        <v>270</v>
      </c>
      <c r="L156" s="3" t="s">
        <v>17</v>
      </c>
      <c r="M156" s="108">
        <f>SUM(M157:M164)</f>
        <v>14</v>
      </c>
      <c r="N156" s="4" t="s">
        <v>302</v>
      </c>
      <c r="O156" s="108">
        <v>10</v>
      </c>
      <c r="P156" s="263">
        <v>1000000000</v>
      </c>
      <c r="Q156" s="264">
        <v>4128000000</v>
      </c>
      <c r="R156" s="354">
        <v>1000000000</v>
      </c>
      <c r="S156" s="80">
        <v>42917</v>
      </c>
      <c r="T156" s="80">
        <v>43312</v>
      </c>
      <c r="U156" s="25">
        <f>ROUND((T156-S156)/7,0)</f>
        <v>56</v>
      </c>
      <c r="V156" s="4">
        <f>SUM(V157:V164)</f>
        <v>11</v>
      </c>
      <c r="W156" s="264">
        <v>1000000000</v>
      </c>
      <c r="X156" s="264">
        <v>4011048376</v>
      </c>
      <c r="Y156" s="265" t="s">
        <v>471</v>
      </c>
      <c r="Z156" s="25">
        <v>10</v>
      </c>
      <c r="AA156" s="80">
        <v>43079</v>
      </c>
      <c r="AB156" s="80">
        <v>43312</v>
      </c>
      <c r="AC156" s="267">
        <f>+O156-Z156</f>
        <v>0</v>
      </c>
      <c r="AD156" s="268">
        <f>+V156/M156</f>
        <v>0.7857142857142857</v>
      </c>
      <c r="AE156" s="152">
        <f>+Z156/O156</f>
        <v>1</v>
      </c>
      <c r="AF156" s="269">
        <f>+W156/R156</f>
        <v>1</v>
      </c>
      <c r="AG156" s="683" t="s">
        <v>472</v>
      </c>
    </row>
    <row r="157" spans="1:33" ht="48.75" thickBot="1" x14ac:dyDescent="0.25">
      <c r="A157" s="678"/>
      <c r="B157" s="555"/>
      <c r="C157" s="678"/>
      <c r="D157" s="678"/>
      <c r="E157" s="678"/>
      <c r="F157" s="678"/>
      <c r="G157" s="678"/>
      <c r="H157" s="678"/>
      <c r="I157" s="127" t="s">
        <v>473</v>
      </c>
      <c r="J157" s="259" t="s">
        <v>274</v>
      </c>
      <c r="K157" s="19" t="s">
        <v>270</v>
      </c>
      <c r="L157" s="19" t="s">
        <v>17</v>
      </c>
      <c r="M157" s="7">
        <v>1</v>
      </c>
      <c r="N157" s="7" t="s">
        <v>0</v>
      </c>
      <c r="O157" s="270"/>
      <c r="P157" s="271"/>
      <c r="Q157" s="271"/>
      <c r="R157" s="271"/>
      <c r="S157" s="272"/>
      <c r="T157" s="228"/>
      <c r="U157" s="273"/>
      <c r="V157" s="223">
        <v>1</v>
      </c>
      <c r="W157" s="233"/>
      <c r="X157" s="233"/>
      <c r="Y157" s="233"/>
      <c r="Z157" s="233"/>
      <c r="AA157" s="233"/>
      <c r="AB157" s="233"/>
      <c r="AC157" s="233"/>
      <c r="AD157" s="274"/>
      <c r="AE157" s="275"/>
      <c r="AF157" s="276"/>
      <c r="AG157" s="688"/>
    </row>
    <row r="158" spans="1:33" ht="48.75" thickBot="1" x14ac:dyDescent="0.25">
      <c r="A158" s="678"/>
      <c r="B158" s="555"/>
      <c r="C158" s="678"/>
      <c r="D158" s="678"/>
      <c r="E158" s="678"/>
      <c r="F158" s="678"/>
      <c r="G158" s="678"/>
      <c r="H158" s="678"/>
      <c r="I158" s="127" t="s">
        <v>474</v>
      </c>
      <c r="J158" s="20" t="s">
        <v>275</v>
      </c>
      <c r="K158" s="20" t="s">
        <v>270</v>
      </c>
      <c r="L158" s="20" t="s">
        <v>17</v>
      </c>
      <c r="M158" s="12">
        <v>1</v>
      </c>
      <c r="N158" s="12" t="s">
        <v>153</v>
      </c>
      <c r="O158" s="270"/>
      <c r="P158" s="271"/>
      <c r="Q158" s="271"/>
      <c r="R158" s="271"/>
      <c r="S158" s="272"/>
      <c r="T158" s="228"/>
      <c r="U158" s="273"/>
      <c r="V158" s="223">
        <v>1</v>
      </c>
      <c r="W158" s="233"/>
      <c r="X158" s="233"/>
      <c r="Y158" s="233"/>
      <c r="Z158" s="233"/>
      <c r="AA158" s="233"/>
      <c r="AB158" s="233"/>
      <c r="AC158" s="233"/>
      <c r="AD158" s="274"/>
      <c r="AE158" s="275"/>
      <c r="AF158" s="276"/>
      <c r="AG158" s="688"/>
    </row>
    <row r="159" spans="1:33" ht="48.75" thickBot="1" x14ac:dyDescent="0.25">
      <c r="A159" s="678"/>
      <c r="B159" s="555"/>
      <c r="C159" s="678"/>
      <c r="D159" s="678"/>
      <c r="E159" s="678"/>
      <c r="F159" s="678"/>
      <c r="G159" s="678"/>
      <c r="H159" s="678"/>
      <c r="I159" s="127" t="s">
        <v>475</v>
      </c>
      <c r="J159" s="20" t="s">
        <v>276</v>
      </c>
      <c r="K159" s="20" t="s">
        <v>270</v>
      </c>
      <c r="L159" s="76" t="s">
        <v>17</v>
      </c>
      <c r="M159" s="223">
        <v>1</v>
      </c>
      <c r="N159" s="12" t="s">
        <v>277</v>
      </c>
      <c r="O159" s="270"/>
      <c r="P159" s="271"/>
      <c r="Q159" s="271"/>
      <c r="R159" s="238"/>
      <c r="S159" s="272"/>
      <c r="T159" s="228"/>
      <c r="U159" s="273"/>
      <c r="V159" s="223">
        <v>1</v>
      </c>
      <c r="W159" s="233"/>
      <c r="X159" s="233"/>
      <c r="Y159" s="233"/>
      <c r="Z159" s="233"/>
      <c r="AA159" s="233"/>
      <c r="AB159" s="233"/>
      <c r="AC159" s="233"/>
      <c r="AD159" s="274"/>
      <c r="AE159" s="275"/>
      <c r="AF159" s="276"/>
      <c r="AG159" s="688"/>
    </row>
    <row r="160" spans="1:33" ht="48.75" thickBot="1" x14ac:dyDescent="0.25">
      <c r="A160" s="678"/>
      <c r="B160" s="555"/>
      <c r="C160" s="678"/>
      <c r="D160" s="678"/>
      <c r="E160" s="678"/>
      <c r="F160" s="678"/>
      <c r="G160" s="678"/>
      <c r="H160" s="678"/>
      <c r="I160" s="127" t="s">
        <v>476</v>
      </c>
      <c r="J160" s="20" t="s">
        <v>294</v>
      </c>
      <c r="K160" s="20" t="s">
        <v>270</v>
      </c>
      <c r="L160" s="76" t="s">
        <v>17</v>
      </c>
      <c r="M160" s="223">
        <v>1</v>
      </c>
      <c r="N160" s="12" t="s">
        <v>295</v>
      </c>
      <c r="O160" s="270"/>
      <c r="P160" s="271"/>
      <c r="Q160" s="271"/>
      <c r="R160" s="238"/>
      <c r="S160" s="272"/>
      <c r="T160" s="228"/>
      <c r="U160" s="273"/>
      <c r="V160" s="223">
        <v>1</v>
      </c>
      <c r="W160" s="233"/>
      <c r="X160" s="233"/>
      <c r="Y160" s="233"/>
      <c r="Z160" s="233"/>
      <c r="AA160" s="233"/>
      <c r="AB160" s="233"/>
      <c r="AC160" s="233"/>
      <c r="AD160" s="274"/>
      <c r="AE160" s="275"/>
      <c r="AF160" s="276"/>
      <c r="AG160" s="688"/>
    </row>
    <row r="161" spans="1:33" ht="48.75" thickBot="1" x14ac:dyDescent="0.25">
      <c r="A161" s="678"/>
      <c r="B161" s="555"/>
      <c r="C161" s="678"/>
      <c r="D161" s="678"/>
      <c r="E161" s="678"/>
      <c r="F161" s="678"/>
      <c r="G161" s="678"/>
      <c r="H161" s="678"/>
      <c r="I161" s="127" t="s">
        <v>477</v>
      </c>
      <c r="J161" s="20" t="s">
        <v>297</v>
      </c>
      <c r="K161" s="20" t="s">
        <v>270</v>
      </c>
      <c r="L161" s="76" t="s">
        <v>17</v>
      </c>
      <c r="M161" s="223">
        <v>1</v>
      </c>
      <c r="N161" s="12" t="s">
        <v>295</v>
      </c>
      <c r="O161" s="270"/>
      <c r="P161" s="271"/>
      <c r="Q161" s="271"/>
      <c r="R161" s="238"/>
      <c r="S161" s="272"/>
      <c r="T161" s="228"/>
      <c r="U161" s="273"/>
      <c r="V161" s="223">
        <v>1</v>
      </c>
      <c r="W161" s="233"/>
      <c r="X161" s="233"/>
      <c r="Y161" s="233"/>
      <c r="Z161" s="233"/>
      <c r="AA161" s="233"/>
      <c r="AB161" s="233"/>
      <c r="AC161" s="233"/>
      <c r="AD161" s="274"/>
      <c r="AE161" s="275"/>
      <c r="AF161" s="276"/>
      <c r="AG161" s="688"/>
    </row>
    <row r="162" spans="1:33" ht="60.75" thickBot="1" x14ac:dyDescent="0.25">
      <c r="A162" s="678"/>
      <c r="B162" s="555"/>
      <c r="C162" s="678"/>
      <c r="D162" s="678"/>
      <c r="E162" s="678"/>
      <c r="F162" s="678"/>
      <c r="G162" s="678"/>
      <c r="H162" s="678"/>
      <c r="I162" s="127" t="s">
        <v>478</v>
      </c>
      <c r="J162" s="222" t="s">
        <v>283</v>
      </c>
      <c r="K162" s="20" t="s">
        <v>270</v>
      </c>
      <c r="L162" s="76" t="s">
        <v>17</v>
      </c>
      <c r="M162" s="223">
        <v>4</v>
      </c>
      <c r="N162" s="12" t="s">
        <v>0</v>
      </c>
      <c r="O162" s="270"/>
      <c r="P162" s="271"/>
      <c r="Q162" s="271"/>
      <c r="R162" s="238"/>
      <c r="S162" s="272"/>
      <c r="T162" s="228"/>
      <c r="U162" s="273"/>
      <c r="V162" s="223">
        <v>4</v>
      </c>
      <c r="W162" s="233"/>
      <c r="X162" s="233"/>
      <c r="Y162" s="233"/>
      <c r="Z162" s="233"/>
      <c r="AA162" s="233"/>
      <c r="AB162" s="233"/>
      <c r="AC162" s="233"/>
      <c r="AD162" s="274"/>
      <c r="AE162" s="275"/>
      <c r="AF162" s="276"/>
      <c r="AG162" s="688"/>
    </row>
    <row r="163" spans="1:33" ht="48.75" thickBot="1" x14ac:dyDescent="0.25">
      <c r="A163" s="678"/>
      <c r="B163" s="555"/>
      <c r="C163" s="678"/>
      <c r="D163" s="678"/>
      <c r="E163" s="678"/>
      <c r="F163" s="678"/>
      <c r="G163" s="678"/>
      <c r="H163" s="678"/>
      <c r="I163" s="127" t="s">
        <v>479</v>
      </c>
      <c r="J163" s="222" t="s">
        <v>286</v>
      </c>
      <c r="K163" s="20" t="s">
        <v>270</v>
      </c>
      <c r="L163" s="76" t="s">
        <v>17</v>
      </c>
      <c r="M163" s="223">
        <v>2</v>
      </c>
      <c r="N163" s="12" t="s">
        <v>287</v>
      </c>
      <c r="O163" s="270"/>
      <c r="P163" s="271"/>
      <c r="Q163" s="271"/>
      <c r="R163" s="238"/>
      <c r="S163" s="272"/>
      <c r="T163" s="228"/>
      <c r="U163" s="273"/>
      <c r="V163" s="223">
        <v>2</v>
      </c>
      <c r="W163" s="233"/>
      <c r="X163" s="233"/>
      <c r="Y163" s="233"/>
      <c r="Z163" s="233"/>
      <c r="AA163" s="233"/>
      <c r="AB163" s="233"/>
      <c r="AC163" s="233"/>
      <c r="AD163" s="274"/>
      <c r="AE163" s="275"/>
      <c r="AF163" s="276"/>
      <c r="AG163" s="688"/>
    </row>
    <row r="164" spans="1:33" ht="48.75" thickBot="1" x14ac:dyDescent="0.25">
      <c r="A164" s="678"/>
      <c r="B164" s="555"/>
      <c r="C164" s="678"/>
      <c r="D164" s="678"/>
      <c r="E164" s="678"/>
      <c r="F164" s="678"/>
      <c r="G164" s="678"/>
      <c r="H164" s="678"/>
      <c r="I164" s="128" t="s">
        <v>480</v>
      </c>
      <c r="J164" s="222" t="s">
        <v>289</v>
      </c>
      <c r="K164" s="222" t="s">
        <v>270</v>
      </c>
      <c r="L164" s="76" t="s">
        <v>17</v>
      </c>
      <c r="M164" s="223">
        <v>3</v>
      </c>
      <c r="N164" s="77" t="s">
        <v>290</v>
      </c>
      <c r="O164" s="237"/>
      <c r="P164" s="238"/>
      <c r="Q164" s="238"/>
      <c r="R164" s="238"/>
      <c r="S164" s="272"/>
      <c r="T164" s="228"/>
      <c r="U164" s="273"/>
      <c r="V164" s="223">
        <v>0</v>
      </c>
      <c r="W164" s="233"/>
      <c r="X164" s="233"/>
      <c r="Y164" s="233"/>
      <c r="Z164" s="233"/>
      <c r="AA164" s="233"/>
      <c r="AB164" s="233"/>
      <c r="AC164" s="233"/>
      <c r="AD164" s="274"/>
      <c r="AE164" s="275"/>
      <c r="AF164" s="276"/>
      <c r="AG164" s="684"/>
    </row>
    <row r="165" spans="1:33" ht="120.75" thickBot="1" x14ac:dyDescent="0.25">
      <c r="A165" s="678" t="s">
        <v>881</v>
      </c>
      <c r="B165" s="555"/>
      <c r="C165" s="678" t="s">
        <v>263</v>
      </c>
      <c r="D165" s="678" t="s">
        <v>264</v>
      </c>
      <c r="E165" s="678" t="s">
        <v>265</v>
      </c>
      <c r="F165" s="678" t="s">
        <v>266</v>
      </c>
      <c r="G165" s="678" t="s">
        <v>481</v>
      </c>
      <c r="H165" s="678" t="s">
        <v>268</v>
      </c>
      <c r="I165" s="355">
        <v>1.19</v>
      </c>
      <c r="J165" s="3" t="s">
        <v>482</v>
      </c>
      <c r="K165" s="3" t="s">
        <v>270</v>
      </c>
      <c r="L165" s="3" t="s">
        <v>17</v>
      </c>
      <c r="M165" s="108">
        <f>SUM(M166:M174)</f>
        <v>10</v>
      </c>
      <c r="N165" s="4" t="s">
        <v>28</v>
      </c>
      <c r="O165" s="263">
        <v>5000</v>
      </c>
      <c r="P165" s="263">
        <v>42122159994</v>
      </c>
      <c r="Q165" s="4">
        <v>0</v>
      </c>
      <c r="R165" s="277">
        <v>42122159994</v>
      </c>
      <c r="S165" s="80">
        <v>42736</v>
      </c>
      <c r="T165" s="80">
        <v>43100</v>
      </c>
      <c r="U165" s="25">
        <f>ROUND((T165-S165)/7,0)</f>
        <v>52</v>
      </c>
      <c r="V165" s="4">
        <f>SUM(V166:V174)</f>
        <v>10</v>
      </c>
      <c r="W165" s="348">
        <f>+P165</f>
        <v>42122159994</v>
      </c>
      <c r="X165" s="4">
        <v>0</v>
      </c>
      <c r="Y165" s="265" t="s">
        <v>483</v>
      </c>
      <c r="Z165" s="25">
        <v>5000</v>
      </c>
      <c r="AA165" s="80">
        <v>43091</v>
      </c>
      <c r="AB165" s="80">
        <v>43090</v>
      </c>
      <c r="AC165" s="267">
        <f>+O165-Z165</f>
        <v>0</v>
      </c>
      <c r="AD165" s="268">
        <f>+V165/M165</f>
        <v>1</v>
      </c>
      <c r="AE165" s="152">
        <f>+Z165/O165</f>
        <v>1</v>
      </c>
      <c r="AF165" s="269">
        <f>+W165/R165</f>
        <v>1</v>
      </c>
      <c r="AG165" s="683" t="s">
        <v>484</v>
      </c>
    </row>
    <row r="166" spans="1:33" ht="48" x14ac:dyDescent="0.2">
      <c r="A166" s="678"/>
      <c r="B166" s="556"/>
      <c r="C166" s="678"/>
      <c r="D166" s="678"/>
      <c r="E166" s="678"/>
      <c r="F166" s="678"/>
      <c r="G166" s="678"/>
      <c r="H166" s="678"/>
      <c r="I166" s="126" t="s">
        <v>485</v>
      </c>
      <c r="J166" s="19" t="s">
        <v>486</v>
      </c>
      <c r="K166" s="19" t="s">
        <v>270</v>
      </c>
      <c r="L166" s="19" t="s">
        <v>17</v>
      </c>
      <c r="M166" s="7">
        <v>1</v>
      </c>
      <c r="N166" s="7" t="s">
        <v>0</v>
      </c>
      <c r="O166" s="705" t="s">
        <v>84</v>
      </c>
      <c r="P166" s="706"/>
      <c r="Q166" s="706"/>
      <c r="R166" s="707"/>
      <c r="S166" s="71"/>
      <c r="T166" s="8"/>
      <c r="U166" s="13">
        <f>ROUND((T166-S166)/7,0)</f>
        <v>0</v>
      </c>
      <c r="V166" s="137">
        <v>1</v>
      </c>
      <c r="W166" s="616" t="s">
        <v>84</v>
      </c>
      <c r="X166" s="616"/>
      <c r="Y166" s="616"/>
      <c r="Z166" s="616"/>
      <c r="AA166" s="616"/>
      <c r="AB166" s="616"/>
      <c r="AC166" s="617"/>
      <c r="AD166" s="150"/>
      <c r="AE166" s="29"/>
      <c r="AF166" s="30"/>
      <c r="AG166" s="688"/>
    </row>
    <row r="167" spans="1:33" ht="48" x14ac:dyDescent="0.2">
      <c r="A167" s="678"/>
      <c r="B167" s="556"/>
      <c r="C167" s="678"/>
      <c r="D167" s="678"/>
      <c r="E167" s="678"/>
      <c r="F167" s="678"/>
      <c r="G167" s="678"/>
      <c r="H167" s="678"/>
      <c r="I167" s="127" t="s">
        <v>487</v>
      </c>
      <c r="J167" s="278" t="s">
        <v>317</v>
      </c>
      <c r="K167" s="20" t="s">
        <v>270</v>
      </c>
      <c r="L167" s="20" t="s">
        <v>17</v>
      </c>
      <c r="M167" s="12">
        <v>1</v>
      </c>
      <c r="N167" s="12" t="s">
        <v>0</v>
      </c>
      <c r="O167" s="705"/>
      <c r="P167" s="706"/>
      <c r="Q167" s="706"/>
      <c r="R167" s="707"/>
      <c r="S167" s="71"/>
      <c r="T167" s="8"/>
      <c r="U167" s="13"/>
      <c r="V167" s="137">
        <v>1</v>
      </c>
      <c r="W167" s="616"/>
      <c r="X167" s="616"/>
      <c r="Y167" s="616"/>
      <c r="Z167" s="616"/>
      <c r="AA167" s="616"/>
      <c r="AB167" s="616"/>
      <c r="AC167" s="617"/>
      <c r="AD167" s="150"/>
      <c r="AE167" s="29"/>
      <c r="AF167" s="30"/>
      <c r="AG167" s="688"/>
    </row>
    <row r="168" spans="1:33" ht="48" x14ac:dyDescent="0.2">
      <c r="A168" s="678"/>
      <c r="B168" s="556"/>
      <c r="C168" s="678"/>
      <c r="D168" s="678"/>
      <c r="E168" s="678"/>
      <c r="F168" s="678"/>
      <c r="G168" s="678"/>
      <c r="H168" s="678"/>
      <c r="I168" s="126" t="s">
        <v>488</v>
      </c>
      <c r="J168" s="20" t="s">
        <v>274</v>
      </c>
      <c r="K168" s="20" t="s">
        <v>270</v>
      </c>
      <c r="L168" s="20" t="s">
        <v>17</v>
      </c>
      <c r="M168" s="12">
        <v>1</v>
      </c>
      <c r="N168" s="12" t="s">
        <v>0</v>
      </c>
      <c r="O168" s="705"/>
      <c r="P168" s="706"/>
      <c r="Q168" s="706"/>
      <c r="R168" s="707"/>
      <c r="S168" s="71"/>
      <c r="T168" s="8"/>
      <c r="U168" s="13"/>
      <c r="V168" s="137">
        <v>1</v>
      </c>
      <c r="W168" s="616"/>
      <c r="X168" s="616"/>
      <c r="Y168" s="616"/>
      <c r="Z168" s="616"/>
      <c r="AA168" s="616"/>
      <c r="AB168" s="616"/>
      <c r="AC168" s="617"/>
      <c r="AD168" s="150"/>
      <c r="AE168" s="29"/>
      <c r="AF168" s="30"/>
      <c r="AG168" s="688"/>
    </row>
    <row r="169" spans="1:33" ht="48" x14ac:dyDescent="0.2">
      <c r="A169" s="678"/>
      <c r="B169" s="556"/>
      <c r="C169" s="678"/>
      <c r="D169" s="678"/>
      <c r="E169" s="678"/>
      <c r="F169" s="678"/>
      <c r="G169" s="678"/>
      <c r="H169" s="678"/>
      <c r="I169" s="127" t="s">
        <v>489</v>
      </c>
      <c r="J169" s="20" t="s">
        <v>275</v>
      </c>
      <c r="K169" s="20" t="s">
        <v>270</v>
      </c>
      <c r="L169" s="20" t="s">
        <v>17</v>
      </c>
      <c r="M169" s="12">
        <v>1</v>
      </c>
      <c r="N169" s="12" t="s">
        <v>0</v>
      </c>
      <c r="O169" s="705"/>
      <c r="P169" s="706"/>
      <c r="Q169" s="706"/>
      <c r="R169" s="707"/>
      <c r="S169" s="71"/>
      <c r="T169" s="8"/>
      <c r="U169" s="13"/>
      <c r="V169" s="137">
        <v>1</v>
      </c>
      <c r="W169" s="616"/>
      <c r="X169" s="616"/>
      <c r="Y169" s="616"/>
      <c r="Z169" s="616"/>
      <c r="AA169" s="616"/>
      <c r="AB169" s="616"/>
      <c r="AC169" s="617"/>
      <c r="AD169" s="150"/>
      <c r="AE169" s="29"/>
      <c r="AF169" s="30"/>
      <c r="AG169" s="688"/>
    </row>
    <row r="170" spans="1:33" ht="48" x14ac:dyDescent="0.2">
      <c r="A170" s="678"/>
      <c r="B170" s="556"/>
      <c r="C170" s="678"/>
      <c r="D170" s="678"/>
      <c r="E170" s="678"/>
      <c r="F170" s="678"/>
      <c r="G170" s="678"/>
      <c r="H170" s="678"/>
      <c r="I170" s="126" t="s">
        <v>490</v>
      </c>
      <c r="J170" s="20" t="s">
        <v>276</v>
      </c>
      <c r="K170" s="20" t="s">
        <v>270</v>
      </c>
      <c r="L170" s="20" t="s">
        <v>17</v>
      </c>
      <c r="M170" s="12">
        <v>1</v>
      </c>
      <c r="N170" s="12" t="s">
        <v>277</v>
      </c>
      <c r="O170" s="705"/>
      <c r="P170" s="706"/>
      <c r="Q170" s="706"/>
      <c r="R170" s="707"/>
      <c r="S170" s="71"/>
      <c r="T170" s="8"/>
      <c r="U170" s="13"/>
      <c r="V170" s="137">
        <v>1</v>
      </c>
      <c r="W170" s="616"/>
      <c r="X170" s="616"/>
      <c r="Y170" s="616"/>
      <c r="Z170" s="616"/>
      <c r="AA170" s="616"/>
      <c r="AB170" s="616"/>
      <c r="AC170" s="617"/>
      <c r="AD170" s="150"/>
      <c r="AE170" s="29"/>
      <c r="AF170" s="30"/>
      <c r="AG170" s="688"/>
    </row>
    <row r="171" spans="1:33" ht="48" x14ac:dyDescent="0.2">
      <c r="A171" s="678"/>
      <c r="B171" s="556"/>
      <c r="C171" s="678"/>
      <c r="D171" s="678"/>
      <c r="E171" s="678"/>
      <c r="F171" s="678"/>
      <c r="G171" s="678"/>
      <c r="H171" s="678"/>
      <c r="I171" s="127" t="s">
        <v>491</v>
      </c>
      <c r="J171" s="20" t="s">
        <v>492</v>
      </c>
      <c r="K171" s="20" t="s">
        <v>270</v>
      </c>
      <c r="L171" s="20" t="s">
        <v>17</v>
      </c>
      <c r="M171" s="12">
        <v>2</v>
      </c>
      <c r="N171" s="12" t="s">
        <v>0</v>
      </c>
      <c r="O171" s="705"/>
      <c r="P171" s="706"/>
      <c r="Q171" s="706"/>
      <c r="R171" s="707"/>
      <c r="S171" s="71"/>
      <c r="T171" s="8"/>
      <c r="U171" s="13"/>
      <c r="V171" s="137">
        <v>2</v>
      </c>
      <c r="W171" s="616"/>
      <c r="X171" s="616"/>
      <c r="Y171" s="616"/>
      <c r="Z171" s="616"/>
      <c r="AA171" s="616"/>
      <c r="AB171" s="616"/>
      <c r="AC171" s="617"/>
      <c r="AD171" s="150"/>
      <c r="AE171" s="29"/>
      <c r="AF171" s="30"/>
      <c r="AG171" s="688"/>
    </row>
    <row r="172" spans="1:33" ht="48" x14ac:dyDescent="0.2">
      <c r="A172" s="678"/>
      <c r="B172" s="556"/>
      <c r="C172" s="678"/>
      <c r="D172" s="678"/>
      <c r="E172" s="678"/>
      <c r="F172" s="678"/>
      <c r="G172" s="678"/>
      <c r="H172" s="678"/>
      <c r="I172" s="126" t="s">
        <v>493</v>
      </c>
      <c r="J172" s="20" t="s">
        <v>494</v>
      </c>
      <c r="K172" s="20" t="s">
        <v>270</v>
      </c>
      <c r="L172" s="20" t="s">
        <v>495</v>
      </c>
      <c r="M172" s="12">
        <v>1</v>
      </c>
      <c r="N172" s="12" t="s">
        <v>496</v>
      </c>
      <c r="O172" s="705"/>
      <c r="P172" s="706"/>
      <c r="Q172" s="706"/>
      <c r="R172" s="707"/>
      <c r="S172" s="71"/>
      <c r="T172" s="8"/>
      <c r="U172" s="13"/>
      <c r="V172" s="137">
        <v>1</v>
      </c>
      <c r="W172" s="616"/>
      <c r="X172" s="616"/>
      <c r="Y172" s="616"/>
      <c r="Z172" s="616"/>
      <c r="AA172" s="616"/>
      <c r="AB172" s="616"/>
      <c r="AC172" s="617"/>
      <c r="AD172" s="150"/>
      <c r="AE172" s="29"/>
      <c r="AF172" s="30"/>
      <c r="AG172" s="688"/>
    </row>
    <row r="173" spans="1:33" ht="48" x14ac:dyDescent="0.2">
      <c r="A173" s="678"/>
      <c r="B173" s="556"/>
      <c r="C173" s="678"/>
      <c r="D173" s="678"/>
      <c r="E173" s="678"/>
      <c r="F173" s="678"/>
      <c r="G173" s="678"/>
      <c r="H173" s="678"/>
      <c r="I173" s="127" t="s">
        <v>497</v>
      </c>
      <c r="J173" s="20" t="s">
        <v>498</v>
      </c>
      <c r="K173" s="20" t="s">
        <v>270</v>
      </c>
      <c r="L173" s="20" t="s">
        <v>17</v>
      </c>
      <c r="M173" s="12">
        <v>1</v>
      </c>
      <c r="N173" s="12" t="s">
        <v>499</v>
      </c>
      <c r="O173" s="705"/>
      <c r="P173" s="706"/>
      <c r="Q173" s="706"/>
      <c r="R173" s="707"/>
      <c r="S173" s="71"/>
      <c r="T173" s="8"/>
      <c r="U173" s="13"/>
      <c r="V173" s="137">
        <v>1</v>
      </c>
      <c r="W173" s="616"/>
      <c r="X173" s="616"/>
      <c r="Y173" s="616"/>
      <c r="Z173" s="616"/>
      <c r="AA173" s="616"/>
      <c r="AB173" s="616"/>
      <c r="AC173" s="617"/>
      <c r="AD173" s="150"/>
      <c r="AE173" s="29"/>
      <c r="AF173" s="30"/>
      <c r="AG173" s="688"/>
    </row>
    <row r="174" spans="1:33" ht="48.75" thickBot="1" x14ac:dyDescent="0.25">
      <c r="A174" s="678"/>
      <c r="B174" s="556"/>
      <c r="C174" s="678"/>
      <c r="D174" s="678"/>
      <c r="E174" s="678"/>
      <c r="F174" s="678"/>
      <c r="G174" s="678"/>
      <c r="H174" s="678"/>
      <c r="I174" s="126" t="s">
        <v>500</v>
      </c>
      <c r="J174" s="20" t="s">
        <v>501</v>
      </c>
      <c r="K174" s="20" t="s">
        <v>270</v>
      </c>
      <c r="L174" s="20" t="s">
        <v>502</v>
      </c>
      <c r="M174" s="12">
        <v>1</v>
      </c>
      <c r="N174" s="12" t="s">
        <v>503</v>
      </c>
      <c r="O174" s="714"/>
      <c r="P174" s="715"/>
      <c r="Q174" s="715"/>
      <c r="R174" s="716"/>
      <c r="S174" s="71"/>
      <c r="T174" s="8"/>
      <c r="U174" s="13"/>
      <c r="V174" s="137">
        <v>1</v>
      </c>
      <c r="W174" s="717"/>
      <c r="X174" s="717"/>
      <c r="Y174" s="717"/>
      <c r="Z174" s="717"/>
      <c r="AA174" s="717"/>
      <c r="AB174" s="717"/>
      <c r="AC174" s="718"/>
      <c r="AD174" s="150"/>
      <c r="AE174" s="29"/>
      <c r="AF174" s="30"/>
      <c r="AG174" s="688"/>
    </row>
    <row r="175" spans="1:33" ht="84" customHeight="1" x14ac:dyDescent="0.2">
      <c r="A175" s="678" t="s">
        <v>881</v>
      </c>
      <c r="B175" s="556"/>
      <c r="C175" s="678" t="s">
        <v>263</v>
      </c>
      <c r="D175" s="678" t="s">
        <v>264</v>
      </c>
      <c r="E175" s="678" t="s">
        <v>265</v>
      </c>
      <c r="F175" s="678" t="s">
        <v>266</v>
      </c>
      <c r="G175" s="678" t="s">
        <v>504</v>
      </c>
      <c r="H175" s="678" t="s">
        <v>268</v>
      </c>
      <c r="I175" s="356">
        <v>1.2</v>
      </c>
      <c r="J175" s="165" t="s">
        <v>505</v>
      </c>
      <c r="K175" s="165" t="s">
        <v>270</v>
      </c>
      <c r="L175" s="165" t="s">
        <v>17</v>
      </c>
      <c r="M175" s="279">
        <f>SUM(M176:M181)</f>
        <v>6</v>
      </c>
      <c r="N175" s="280" t="s">
        <v>506</v>
      </c>
      <c r="O175" s="147">
        <v>1</v>
      </c>
      <c r="P175" s="357">
        <v>42898961976</v>
      </c>
      <c r="Q175" s="358">
        <v>2050000000</v>
      </c>
      <c r="R175" s="359">
        <f>42194466946+400000</f>
        <v>42194866946</v>
      </c>
      <c r="S175" s="162"/>
      <c r="T175" s="163"/>
      <c r="U175" s="160">
        <f>ROUND((T175-S175)/7,0)</f>
        <v>0</v>
      </c>
      <c r="V175" s="153">
        <f>SUM(V176:V181)</f>
        <v>6</v>
      </c>
      <c r="W175" s="255">
        <v>41320562900</v>
      </c>
      <c r="X175" s="255">
        <v>1481945394</v>
      </c>
      <c r="Y175" s="155"/>
      <c r="Z175" s="155">
        <v>1</v>
      </c>
      <c r="AA175" s="256"/>
      <c r="AB175" s="256"/>
      <c r="AC175" s="257">
        <f>+O175-Y175</f>
        <v>1</v>
      </c>
      <c r="AD175" s="251">
        <f>+V175/M175</f>
        <v>1</v>
      </c>
      <c r="AE175" s="252">
        <f>+Z175/O175</f>
        <v>1</v>
      </c>
      <c r="AF175" s="405">
        <f>+W175/R175</f>
        <v>0.97927937426325073</v>
      </c>
      <c r="AG175" s="681"/>
    </row>
    <row r="176" spans="1:33" ht="48" x14ac:dyDescent="0.2">
      <c r="A176" s="678"/>
      <c r="B176" s="556"/>
      <c r="C176" s="678"/>
      <c r="D176" s="678"/>
      <c r="E176" s="678"/>
      <c r="F176" s="678"/>
      <c r="G176" s="678"/>
      <c r="H176" s="678"/>
      <c r="I176" s="127" t="s">
        <v>507</v>
      </c>
      <c r="J176" s="20" t="s">
        <v>508</v>
      </c>
      <c r="K176" s="20" t="s">
        <v>270</v>
      </c>
      <c r="L176" s="20" t="s">
        <v>17</v>
      </c>
      <c r="M176" s="12">
        <v>1</v>
      </c>
      <c r="N176" s="12" t="s">
        <v>509</v>
      </c>
      <c r="O176" s="234"/>
      <c r="P176" s="235"/>
      <c r="Q176" s="235"/>
      <c r="R176" s="236"/>
      <c r="S176" s="272"/>
      <c r="T176" s="228"/>
      <c r="U176" s="360"/>
      <c r="V176" s="361">
        <v>1</v>
      </c>
      <c r="W176" s="231"/>
      <c r="X176" s="231"/>
      <c r="Y176" s="231"/>
      <c r="Z176" s="231"/>
      <c r="AA176" s="231"/>
      <c r="AB176" s="231"/>
      <c r="AC176" s="232"/>
      <c r="AD176" s="274"/>
      <c r="AE176" s="275"/>
      <c r="AF176" s="406"/>
      <c r="AG176" s="681"/>
    </row>
    <row r="177" spans="1:33" ht="60" x14ac:dyDescent="0.2">
      <c r="A177" s="678"/>
      <c r="B177" s="556"/>
      <c r="C177" s="678"/>
      <c r="D177" s="678"/>
      <c r="E177" s="678"/>
      <c r="F177" s="678"/>
      <c r="G177" s="678"/>
      <c r="H177" s="678"/>
      <c r="I177" s="127" t="s">
        <v>510</v>
      </c>
      <c r="J177" s="20" t="s">
        <v>511</v>
      </c>
      <c r="K177" s="20" t="s">
        <v>270</v>
      </c>
      <c r="L177" s="20" t="s">
        <v>17</v>
      </c>
      <c r="M177" s="12">
        <v>1</v>
      </c>
      <c r="N177" s="12" t="s">
        <v>153</v>
      </c>
      <c r="O177" s="234"/>
      <c r="P177" s="235"/>
      <c r="Q177" s="235"/>
      <c r="R177" s="236"/>
      <c r="S177" s="272"/>
      <c r="T177" s="228"/>
      <c r="U177" s="360"/>
      <c r="V177" s="361">
        <v>1</v>
      </c>
      <c r="W177" s="231"/>
      <c r="X177" s="231"/>
      <c r="Y177" s="231"/>
      <c r="Z177" s="231"/>
      <c r="AA177" s="231"/>
      <c r="AB177" s="231"/>
      <c r="AC177" s="232"/>
      <c r="AD177" s="274"/>
      <c r="AE177" s="275"/>
      <c r="AF177" s="406"/>
      <c r="AG177" s="681"/>
    </row>
    <row r="178" spans="1:33" ht="48" x14ac:dyDescent="0.2">
      <c r="A178" s="678"/>
      <c r="B178" s="556"/>
      <c r="C178" s="678"/>
      <c r="D178" s="678"/>
      <c r="E178" s="678"/>
      <c r="F178" s="678"/>
      <c r="G178" s="678"/>
      <c r="H178" s="678"/>
      <c r="I178" s="127" t="s">
        <v>512</v>
      </c>
      <c r="J178" s="20" t="s">
        <v>274</v>
      </c>
      <c r="K178" s="20" t="s">
        <v>270</v>
      </c>
      <c r="L178" s="20" t="s">
        <v>17</v>
      </c>
      <c r="M178" s="12">
        <v>1</v>
      </c>
      <c r="N178" s="12" t="s">
        <v>0</v>
      </c>
      <c r="O178" s="234"/>
      <c r="P178" s="235"/>
      <c r="Q178" s="235"/>
      <c r="R178" s="236"/>
      <c r="S178" s="272"/>
      <c r="T178" s="228"/>
      <c r="U178" s="360"/>
      <c r="V178" s="361">
        <v>1</v>
      </c>
      <c r="W178" s="231"/>
      <c r="X178" s="231"/>
      <c r="Y178" s="231"/>
      <c r="Z178" s="231"/>
      <c r="AA178" s="231"/>
      <c r="AB178" s="231"/>
      <c r="AC178" s="232"/>
      <c r="AD178" s="274"/>
      <c r="AE178" s="275"/>
      <c r="AF178" s="406"/>
      <c r="AG178" s="681"/>
    </row>
    <row r="179" spans="1:33" ht="48" x14ac:dyDescent="0.2">
      <c r="A179" s="678"/>
      <c r="B179" s="556"/>
      <c r="C179" s="678"/>
      <c r="D179" s="678"/>
      <c r="E179" s="678"/>
      <c r="F179" s="678"/>
      <c r="G179" s="678"/>
      <c r="H179" s="678"/>
      <c r="I179" s="127" t="s">
        <v>513</v>
      </c>
      <c r="J179" s="20" t="s">
        <v>275</v>
      </c>
      <c r="K179" s="20" t="s">
        <v>270</v>
      </c>
      <c r="L179" s="20" t="s">
        <v>17</v>
      </c>
      <c r="M179" s="12">
        <v>1</v>
      </c>
      <c r="N179" s="12" t="s">
        <v>0</v>
      </c>
      <c r="O179" s="234"/>
      <c r="P179" s="235"/>
      <c r="Q179" s="235"/>
      <c r="R179" s="236"/>
      <c r="S179" s="272"/>
      <c r="T179" s="228"/>
      <c r="U179" s="360"/>
      <c r="V179" s="361">
        <v>1</v>
      </c>
      <c r="W179" s="231"/>
      <c r="X179" s="231"/>
      <c r="Y179" s="231"/>
      <c r="Z179" s="231"/>
      <c r="AA179" s="231"/>
      <c r="AB179" s="231"/>
      <c r="AC179" s="232"/>
      <c r="AD179" s="274"/>
      <c r="AE179" s="275"/>
      <c r="AF179" s="406"/>
      <c r="AG179" s="681"/>
    </row>
    <row r="180" spans="1:33" ht="48" x14ac:dyDescent="0.2">
      <c r="A180" s="678"/>
      <c r="B180" s="556"/>
      <c r="C180" s="678"/>
      <c r="D180" s="678"/>
      <c r="E180" s="678"/>
      <c r="F180" s="678"/>
      <c r="G180" s="678"/>
      <c r="H180" s="678"/>
      <c r="I180" s="127" t="s">
        <v>514</v>
      </c>
      <c r="J180" s="20" t="s">
        <v>276</v>
      </c>
      <c r="K180" s="20" t="s">
        <v>270</v>
      </c>
      <c r="L180" s="20" t="s">
        <v>17</v>
      </c>
      <c r="M180" s="12">
        <v>1</v>
      </c>
      <c r="N180" s="12" t="s">
        <v>277</v>
      </c>
      <c r="O180" s="234"/>
      <c r="P180" s="235"/>
      <c r="Q180" s="235"/>
      <c r="R180" s="236"/>
      <c r="S180" s="272"/>
      <c r="T180" s="228"/>
      <c r="U180" s="360"/>
      <c r="V180" s="361">
        <v>1</v>
      </c>
      <c r="W180" s="231"/>
      <c r="X180" s="231"/>
      <c r="Y180" s="231"/>
      <c r="Z180" s="231"/>
      <c r="AA180" s="231"/>
      <c r="AB180" s="231"/>
      <c r="AC180" s="232"/>
      <c r="AD180" s="274"/>
      <c r="AE180" s="275"/>
      <c r="AF180" s="406"/>
      <c r="AG180" s="681"/>
    </row>
    <row r="181" spans="1:33" ht="48.75" thickBot="1" x14ac:dyDescent="0.25">
      <c r="A181" s="678"/>
      <c r="B181" s="556"/>
      <c r="C181" s="678"/>
      <c r="D181" s="678"/>
      <c r="E181" s="678"/>
      <c r="F181" s="678"/>
      <c r="G181" s="678"/>
      <c r="H181" s="678"/>
      <c r="I181" s="127" t="s">
        <v>515</v>
      </c>
      <c r="J181" s="20" t="s">
        <v>516</v>
      </c>
      <c r="K181" s="20" t="s">
        <v>270</v>
      </c>
      <c r="L181" s="20" t="s">
        <v>17</v>
      </c>
      <c r="M181" s="12">
        <v>1</v>
      </c>
      <c r="N181" s="12" t="s">
        <v>277</v>
      </c>
      <c r="O181" s="234"/>
      <c r="P181" s="235"/>
      <c r="Q181" s="235"/>
      <c r="R181" s="236"/>
      <c r="S181" s="272"/>
      <c r="T181" s="228"/>
      <c r="U181" s="360"/>
      <c r="V181" s="361">
        <v>1</v>
      </c>
      <c r="W181" s="231"/>
      <c r="X181" s="231"/>
      <c r="Y181" s="231"/>
      <c r="Z181" s="231"/>
      <c r="AA181" s="231"/>
      <c r="AB181" s="231"/>
      <c r="AC181" s="232"/>
      <c r="AD181" s="274"/>
      <c r="AE181" s="275"/>
      <c r="AF181" s="406"/>
      <c r="AG181" s="681"/>
    </row>
    <row r="182" spans="1:33" ht="60.75" thickBot="1" x14ac:dyDescent="0.25">
      <c r="A182" s="678" t="s">
        <v>881</v>
      </c>
      <c r="B182" s="556"/>
      <c r="C182" s="678" t="s">
        <v>263</v>
      </c>
      <c r="D182" s="678" t="s">
        <v>264</v>
      </c>
      <c r="E182" s="678" t="s">
        <v>265</v>
      </c>
      <c r="F182" s="678" t="s">
        <v>266</v>
      </c>
      <c r="G182" s="678" t="s">
        <v>504</v>
      </c>
      <c r="H182" s="678" t="s">
        <v>268</v>
      </c>
      <c r="I182" s="355">
        <v>1.21</v>
      </c>
      <c r="J182" s="3" t="s">
        <v>517</v>
      </c>
      <c r="K182" s="3" t="s">
        <v>270</v>
      </c>
      <c r="L182" s="3" t="s">
        <v>17</v>
      </c>
      <c r="M182" s="108">
        <f>SUM(M183:M190)</f>
        <v>14</v>
      </c>
      <c r="N182" s="4" t="s">
        <v>518</v>
      </c>
      <c r="O182" s="263">
        <v>1</v>
      </c>
      <c r="P182" s="263">
        <v>1000000000</v>
      </c>
      <c r="Q182" s="264">
        <v>1350000000</v>
      </c>
      <c r="R182" s="277">
        <f>+P182</f>
        <v>1000000000</v>
      </c>
      <c r="S182" s="80">
        <v>42917</v>
      </c>
      <c r="T182" s="80">
        <v>43312</v>
      </c>
      <c r="U182" s="25">
        <f>ROUND((T182-S182)/7,0)</f>
        <v>56</v>
      </c>
      <c r="V182" s="4">
        <f>SUM(V183:V190)</f>
        <v>12</v>
      </c>
      <c r="W182" s="348">
        <f>+P182</f>
        <v>1000000000</v>
      </c>
      <c r="X182" s="264">
        <v>1318054606</v>
      </c>
      <c r="Y182" s="265" t="s">
        <v>519</v>
      </c>
      <c r="Z182" s="25">
        <v>1</v>
      </c>
      <c r="AA182" s="80">
        <v>43091</v>
      </c>
      <c r="AB182" s="80">
        <v>43090</v>
      </c>
      <c r="AC182" s="267">
        <f>+O182-Z182</f>
        <v>0</v>
      </c>
      <c r="AD182" s="268">
        <f>+V182/M182</f>
        <v>0.8571428571428571</v>
      </c>
      <c r="AE182" s="152">
        <f>+Z182/O182</f>
        <v>1</v>
      </c>
      <c r="AF182" s="269">
        <f>+W182/R182</f>
        <v>1</v>
      </c>
      <c r="AG182" s="687" t="s">
        <v>520</v>
      </c>
    </row>
    <row r="183" spans="1:33" ht="48" x14ac:dyDescent="0.2">
      <c r="A183" s="678"/>
      <c r="B183" s="556"/>
      <c r="C183" s="678"/>
      <c r="D183" s="678"/>
      <c r="E183" s="678"/>
      <c r="F183" s="678"/>
      <c r="G183" s="678"/>
      <c r="H183" s="678"/>
      <c r="I183" s="126" t="s">
        <v>521</v>
      </c>
      <c r="J183" s="259" t="s">
        <v>274</v>
      </c>
      <c r="K183" s="19" t="s">
        <v>270</v>
      </c>
      <c r="L183" s="19" t="s">
        <v>17</v>
      </c>
      <c r="M183" s="7">
        <v>1</v>
      </c>
      <c r="N183" s="7" t="s">
        <v>0</v>
      </c>
      <c r="O183" s="705" t="s">
        <v>84</v>
      </c>
      <c r="P183" s="706"/>
      <c r="Q183" s="706"/>
      <c r="R183" s="707"/>
      <c r="S183" s="71"/>
      <c r="T183" s="8"/>
      <c r="U183" s="13">
        <f>ROUND((T183-S183)/7,0)</f>
        <v>0</v>
      </c>
      <c r="V183" s="137">
        <v>1</v>
      </c>
      <c r="W183" s="616" t="s">
        <v>84</v>
      </c>
      <c r="X183" s="616"/>
      <c r="Y183" s="616"/>
      <c r="Z183" s="616"/>
      <c r="AA183" s="616"/>
      <c r="AB183" s="616"/>
      <c r="AC183" s="617"/>
      <c r="AD183" s="150"/>
      <c r="AE183" s="29"/>
      <c r="AF183" s="30"/>
      <c r="AG183" s="688"/>
    </row>
    <row r="184" spans="1:33" ht="48" x14ac:dyDescent="0.2">
      <c r="A184" s="678"/>
      <c r="B184" s="556"/>
      <c r="C184" s="678"/>
      <c r="D184" s="678"/>
      <c r="E184" s="678"/>
      <c r="F184" s="678"/>
      <c r="G184" s="678"/>
      <c r="H184" s="678"/>
      <c r="I184" s="127" t="s">
        <v>522</v>
      </c>
      <c r="J184" s="20" t="s">
        <v>275</v>
      </c>
      <c r="K184" s="20" t="s">
        <v>270</v>
      </c>
      <c r="L184" s="20" t="s">
        <v>17</v>
      </c>
      <c r="M184" s="12">
        <v>1</v>
      </c>
      <c r="N184" s="12" t="s">
        <v>153</v>
      </c>
      <c r="O184" s="705"/>
      <c r="P184" s="706"/>
      <c r="Q184" s="706"/>
      <c r="R184" s="707"/>
      <c r="S184" s="71"/>
      <c r="T184" s="8"/>
      <c r="U184" s="13"/>
      <c r="V184" s="137">
        <v>1</v>
      </c>
      <c r="W184" s="616"/>
      <c r="X184" s="616"/>
      <c r="Y184" s="616"/>
      <c r="Z184" s="616"/>
      <c r="AA184" s="616"/>
      <c r="AB184" s="616"/>
      <c r="AC184" s="617"/>
      <c r="AD184" s="150"/>
      <c r="AE184" s="29"/>
      <c r="AF184" s="30"/>
      <c r="AG184" s="688"/>
    </row>
    <row r="185" spans="1:33" ht="48" x14ac:dyDescent="0.2">
      <c r="A185" s="678"/>
      <c r="B185" s="556"/>
      <c r="C185" s="678"/>
      <c r="D185" s="678"/>
      <c r="E185" s="678"/>
      <c r="F185" s="678"/>
      <c r="G185" s="678"/>
      <c r="H185" s="678"/>
      <c r="I185" s="126" t="s">
        <v>523</v>
      </c>
      <c r="J185" s="20" t="s">
        <v>276</v>
      </c>
      <c r="K185" s="20" t="s">
        <v>270</v>
      </c>
      <c r="L185" s="20" t="s">
        <v>17</v>
      </c>
      <c r="M185" s="12">
        <v>1</v>
      </c>
      <c r="N185" s="12" t="s">
        <v>277</v>
      </c>
      <c r="O185" s="705"/>
      <c r="P185" s="706"/>
      <c r="Q185" s="706"/>
      <c r="R185" s="707"/>
      <c r="S185" s="71"/>
      <c r="T185" s="8"/>
      <c r="U185" s="13"/>
      <c r="V185" s="137">
        <v>1</v>
      </c>
      <c r="W185" s="616"/>
      <c r="X185" s="616"/>
      <c r="Y185" s="616"/>
      <c r="Z185" s="616"/>
      <c r="AA185" s="616"/>
      <c r="AB185" s="616"/>
      <c r="AC185" s="617"/>
      <c r="AD185" s="150"/>
      <c r="AE185" s="29"/>
      <c r="AF185" s="30"/>
      <c r="AG185" s="688"/>
    </row>
    <row r="186" spans="1:33" ht="48" x14ac:dyDescent="0.2">
      <c r="A186" s="678"/>
      <c r="B186" s="556"/>
      <c r="C186" s="678"/>
      <c r="D186" s="678"/>
      <c r="E186" s="678"/>
      <c r="F186" s="678"/>
      <c r="G186" s="678"/>
      <c r="H186" s="678"/>
      <c r="I186" s="127" t="s">
        <v>524</v>
      </c>
      <c r="J186" s="20" t="s">
        <v>294</v>
      </c>
      <c r="K186" s="20" t="s">
        <v>270</v>
      </c>
      <c r="L186" s="20" t="s">
        <v>17</v>
      </c>
      <c r="M186" s="12">
        <v>1</v>
      </c>
      <c r="N186" s="12" t="s">
        <v>295</v>
      </c>
      <c r="O186" s="705"/>
      <c r="P186" s="706"/>
      <c r="Q186" s="706"/>
      <c r="R186" s="707"/>
      <c r="S186" s="71"/>
      <c r="T186" s="8"/>
      <c r="U186" s="13"/>
      <c r="V186" s="137">
        <v>1</v>
      </c>
      <c r="W186" s="616"/>
      <c r="X186" s="616"/>
      <c r="Y186" s="616"/>
      <c r="Z186" s="616"/>
      <c r="AA186" s="616"/>
      <c r="AB186" s="616"/>
      <c r="AC186" s="617"/>
      <c r="AD186" s="150"/>
      <c r="AE186" s="29"/>
      <c r="AF186" s="30"/>
      <c r="AG186" s="688"/>
    </row>
    <row r="187" spans="1:33" ht="48" x14ac:dyDescent="0.2">
      <c r="A187" s="678"/>
      <c r="B187" s="556"/>
      <c r="C187" s="678"/>
      <c r="D187" s="678"/>
      <c r="E187" s="678"/>
      <c r="F187" s="678"/>
      <c r="G187" s="678"/>
      <c r="H187" s="678"/>
      <c r="I187" s="126" t="s">
        <v>525</v>
      </c>
      <c r="J187" s="20" t="s">
        <v>297</v>
      </c>
      <c r="K187" s="20" t="s">
        <v>270</v>
      </c>
      <c r="L187" s="20" t="s">
        <v>17</v>
      </c>
      <c r="M187" s="12">
        <v>1</v>
      </c>
      <c r="N187" s="12" t="s">
        <v>295</v>
      </c>
      <c r="O187" s="705"/>
      <c r="P187" s="706"/>
      <c r="Q187" s="706"/>
      <c r="R187" s="707"/>
      <c r="S187" s="71"/>
      <c r="T187" s="8"/>
      <c r="U187" s="13"/>
      <c r="V187" s="137">
        <v>1</v>
      </c>
      <c r="W187" s="616"/>
      <c r="X187" s="616"/>
      <c r="Y187" s="616"/>
      <c r="Z187" s="616"/>
      <c r="AA187" s="616"/>
      <c r="AB187" s="616"/>
      <c r="AC187" s="617"/>
      <c r="AD187" s="150"/>
      <c r="AE187" s="29"/>
      <c r="AF187" s="30"/>
      <c r="AG187" s="688"/>
    </row>
    <row r="188" spans="1:33" ht="60" x14ac:dyDescent="0.2">
      <c r="A188" s="678"/>
      <c r="B188" s="556"/>
      <c r="C188" s="678"/>
      <c r="D188" s="678"/>
      <c r="E188" s="678"/>
      <c r="F188" s="678"/>
      <c r="G188" s="678"/>
      <c r="H188" s="678"/>
      <c r="I188" s="127" t="s">
        <v>526</v>
      </c>
      <c r="J188" s="222" t="s">
        <v>283</v>
      </c>
      <c r="K188" s="20" t="s">
        <v>270</v>
      </c>
      <c r="L188" s="20" t="s">
        <v>17</v>
      </c>
      <c r="M188" s="12">
        <v>4</v>
      </c>
      <c r="N188" s="12" t="s">
        <v>0</v>
      </c>
      <c r="O188" s="705"/>
      <c r="P188" s="706"/>
      <c r="Q188" s="706"/>
      <c r="R188" s="707"/>
      <c r="S188" s="71"/>
      <c r="T188" s="8"/>
      <c r="U188" s="13"/>
      <c r="V188" s="137">
        <v>4</v>
      </c>
      <c r="W188" s="616"/>
      <c r="X188" s="616"/>
      <c r="Y188" s="616"/>
      <c r="Z188" s="616"/>
      <c r="AA188" s="616"/>
      <c r="AB188" s="616"/>
      <c r="AC188" s="617"/>
      <c r="AD188" s="150"/>
      <c r="AE188" s="29"/>
      <c r="AF188" s="30"/>
      <c r="AG188" s="688"/>
    </row>
    <row r="189" spans="1:33" ht="48" x14ac:dyDescent="0.2">
      <c r="A189" s="678"/>
      <c r="B189" s="556"/>
      <c r="C189" s="678"/>
      <c r="D189" s="678"/>
      <c r="E189" s="678"/>
      <c r="F189" s="678"/>
      <c r="G189" s="678"/>
      <c r="H189" s="678"/>
      <c r="I189" s="126" t="s">
        <v>527</v>
      </c>
      <c r="J189" s="222" t="s">
        <v>286</v>
      </c>
      <c r="K189" s="20" t="s">
        <v>270</v>
      </c>
      <c r="L189" s="20" t="s">
        <v>284</v>
      </c>
      <c r="M189" s="12">
        <v>2</v>
      </c>
      <c r="N189" s="12" t="s">
        <v>287</v>
      </c>
      <c r="O189" s="705"/>
      <c r="P189" s="706"/>
      <c r="Q189" s="706"/>
      <c r="R189" s="707"/>
      <c r="S189" s="362"/>
      <c r="T189" s="8"/>
      <c r="U189" s="13"/>
      <c r="V189" s="137">
        <v>2</v>
      </c>
      <c r="W189" s="616"/>
      <c r="X189" s="616"/>
      <c r="Y189" s="616"/>
      <c r="Z189" s="616"/>
      <c r="AA189" s="616"/>
      <c r="AB189" s="616"/>
      <c r="AC189" s="617"/>
      <c r="AD189" s="150"/>
      <c r="AE189" s="29"/>
      <c r="AF189" s="30"/>
      <c r="AG189" s="688"/>
    </row>
    <row r="190" spans="1:33" ht="48.75" thickBot="1" x14ac:dyDescent="0.25">
      <c r="A190" s="678"/>
      <c r="B190" s="556"/>
      <c r="C190" s="678"/>
      <c r="D190" s="678"/>
      <c r="E190" s="678"/>
      <c r="F190" s="678"/>
      <c r="G190" s="678"/>
      <c r="H190" s="678"/>
      <c r="I190" s="127" t="s">
        <v>528</v>
      </c>
      <c r="J190" s="124" t="s">
        <v>289</v>
      </c>
      <c r="K190" s="20" t="s">
        <v>270</v>
      </c>
      <c r="L190" s="20" t="s">
        <v>17</v>
      </c>
      <c r="M190" s="77">
        <v>3</v>
      </c>
      <c r="N190" s="77" t="s">
        <v>290</v>
      </c>
      <c r="O190" s="705"/>
      <c r="P190" s="706"/>
      <c r="Q190" s="706"/>
      <c r="R190" s="707"/>
      <c r="S190" s="71"/>
      <c r="T190" s="8"/>
      <c r="U190" s="13"/>
      <c r="V190" s="137">
        <v>1</v>
      </c>
      <c r="W190" s="616"/>
      <c r="X190" s="616"/>
      <c r="Y190" s="616"/>
      <c r="Z190" s="616"/>
      <c r="AA190" s="616"/>
      <c r="AB190" s="616"/>
      <c r="AC190" s="617"/>
      <c r="AD190" s="150"/>
      <c r="AE190" s="29"/>
      <c r="AF190" s="30"/>
      <c r="AG190" s="684"/>
    </row>
    <row r="191" spans="1:33" ht="73.5" customHeight="1" thickBot="1" x14ac:dyDescent="0.25">
      <c r="A191" s="678" t="s">
        <v>881</v>
      </c>
      <c r="B191" s="556"/>
      <c r="C191" s="678" t="s">
        <v>263</v>
      </c>
      <c r="D191" s="678" t="s">
        <v>264</v>
      </c>
      <c r="E191" s="678" t="s">
        <v>265</v>
      </c>
      <c r="F191" s="678" t="s">
        <v>266</v>
      </c>
      <c r="G191" s="678" t="s">
        <v>504</v>
      </c>
      <c r="H191" s="678" t="s">
        <v>268</v>
      </c>
      <c r="I191" s="355">
        <v>1.22</v>
      </c>
      <c r="J191" s="3" t="s">
        <v>529</v>
      </c>
      <c r="K191" s="3" t="s">
        <v>270</v>
      </c>
      <c r="L191" s="3" t="s">
        <v>17</v>
      </c>
      <c r="M191" s="108">
        <f>SUM(M192:M196)</f>
        <v>8</v>
      </c>
      <c r="N191" s="4" t="s">
        <v>518</v>
      </c>
      <c r="O191" s="263">
        <v>1</v>
      </c>
      <c r="P191" s="263">
        <v>21661070</v>
      </c>
      <c r="Q191" s="4">
        <v>0</v>
      </c>
      <c r="R191" s="264">
        <f>+P191</f>
        <v>21661070</v>
      </c>
      <c r="S191" s="80">
        <v>42948</v>
      </c>
      <c r="T191" s="80">
        <v>43100</v>
      </c>
      <c r="U191" s="25">
        <f>ROUND((T191-S191)/7,0)</f>
        <v>22</v>
      </c>
      <c r="V191" s="4">
        <f>SUM(V192:V196)</f>
        <v>6</v>
      </c>
      <c r="W191" s="263">
        <v>18549400</v>
      </c>
      <c r="X191" s="4">
        <v>0</v>
      </c>
      <c r="Y191" s="265" t="s">
        <v>530</v>
      </c>
      <c r="Z191" s="25">
        <v>1</v>
      </c>
      <c r="AA191" s="80">
        <v>43038</v>
      </c>
      <c r="AB191" s="80">
        <v>43069</v>
      </c>
      <c r="AC191" s="267">
        <f>+O191-Z191</f>
        <v>0</v>
      </c>
      <c r="AD191" s="268">
        <f>+V191/M191</f>
        <v>0.75</v>
      </c>
      <c r="AE191" s="152">
        <f>+Z191/O191</f>
        <v>1</v>
      </c>
      <c r="AF191" s="269">
        <f>+W191/R191</f>
        <v>0.85634735495522618</v>
      </c>
      <c r="AG191" s="683" t="s">
        <v>531</v>
      </c>
    </row>
    <row r="192" spans="1:33" ht="48" x14ac:dyDescent="0.2">
      <c r="A192" s="678"/>
      <c r="B192" s="556"/>
      <c r="C192" s="678"/>
      <c r="D192" s="678"/>
      <c r="E192" s="678"/>
      <c r="F192" s="678"/>
      <c r="G192" s="678"/>
      <c r="H192" s="678"/>
      <c r="I192" s="126" t="s">
        <v>532</v>
      </c>
      <c r="J192" s="259" t="s">
        <v>274</v>
      </c>
      <c r="K192" s="19" t="s">
        <v>270</v>
      </c>
      <c r="L192" s="19" t="s">
        <v>17</v>
      </c>
      <c r="M192" s="7">
        <v>1</v>
      </c>
      <c r="N192" s="7" t="s">
        <v>0</v>
      </c>
      <c r="O192" s="705" t="s">
        <v>84</v>
      </c>
      <c r="P192" s="706"/>
      <c r="Q192" s="706"/>
      <c r="R192" s="707"/>
      <c r="S192" s="71"/>
      <c r="T192" s="8"/>
      <c r="U192" s="13">
        <f>ROUND((T192-S192)/7,0)</f>
        <v>0</v>
      </c>
      <c r="V192" s="137">
        <v>1</v>
      </c>
      <c r="W192" s="616" t="s">
        <v>84</v>
      </c>
      <c r="X192" s="616"/>
      <c r="Y192" s="616"/>
      <c r="Z192" s="616"/>
      <c r="AA192" s="616"/>
      <c r="AB192" s="616"/>
      <c r="AC192" s="617"/>
      <c r="AD192" s="150"/>
      <c r="AE192" s="29"/>
      <c r="AF192" s="30"/>
      <c r="AG192" s="688"/>
    </row>
    <row r="193" spans="1:33" ht="48" x14ac:dyDescent="0.2">
      <c r="A193" s="678"/>
      <c r="B193" s="556"/>
      <c r="C193" s="678"/>
      <c r="D193" s="678"/>
      <c r="E193" s="678"/>
      <c r="F193" s="678"/>
      <c r="G193" s="678"/>
      <c r="H193" s="678"/>
      <c r="I193" s="127" t="s">
        <v>533</v>
      </c>
      <c r="J193" s="20" t="s">
        <v>275</v>
      </c>
      <c r="K193" s="20" t="s">
        <v>270</v>
      </c>
      <c r="L193" s="20" t="s">
        <v>17</v>
      </c>
      <c r="M193" s="12">
        <v>1</v>
      </c>
      <c r="N193" s="12" t="s">
        <v>153</v>
      </c>
      <c r="O193" s="705"/>
      <c r="P193" s="706"/>
      <c r="Q193" s="706"/>
      <c r="R193" s="707"/>
      <c r="S193" s="71"/>
      <c r="T193" s="8"/>
      <c r="U193" s="13"/>
      <c r="V193" s="137">
        <v>1</v>
      </c>
      <c r="W193" s="616"/>
      <c r="X193" s="616"/>
      <c r="Y193" s="616"/>
      <c r="Z193" s="616"/>
      <c r="AA193" s="616"/>
      <c r="AB193" s="616"/>
      <c r="AC193" s="617"/>
      <c r="AD193" s="150"/>
      <c r="AE193" s="29"/>
      <c r="AF193" s="30"/>
      <c r="AG193" s="688"/>
    </row>
    <row r="194" spans="1:33" ht="48" x14ac:dyDescent="0.2">
      <c r="A194" s="678"/>
      <c r="B194" s="556"/>
      <c r="C194" s="678"/>
      <c r="D194" s="678"/>
      <c r="E194" s="678"/>
      <c r="F194" s="678"/>
      <c r="G194" s="678"/>
      <c r="H194" s="678"/>
      <c r="I194" s="126" t="s">
        <v>534</v>
      </c>
      <c r="J194" s="20" t="s">
        <v>276</v>
      </c>
      <c r="K194" s="20" t="s">
        <v>270</v>
      </c>
      <c r="L194" s="20" t="s">
        <v>17</v>
      </c>
      <c r="M194" s="12">
        <v>1</v>
      </c>
      <c r="N194" s="12" t="s">
        <v>277</v>
      </c>
      <c r="O194" s="705"/>
      <c r="P194" s="706"/>
      <c r="Q194" s="706"/>
      <c r="R194" s="707"/>
      <c r="S194" s="71"/>
      <c r="T194" s="8"/>
      <c r="U194" s="13"/>
      <c r="V194" s="137">
        <v>1</v>
      </c>
      <c r="W194" s="616"/>
      <c r="X194" s="616"/>
      <c r="Y194" s="616"/>
      <c r="Z194" s="616"/>
      <c r="AA194" s="616"/>
      <c r="AB194" s="616"/>
      <c r="AC194" s="617"/>
      <c r="AD194" s="150"/>
      <c r="AE194" s="29"/>
      <c r="AF194" s="30"/>
      <c r="AG194" s="688"/>
    </row>
    <row r="195" spans="1:33" ht="60" x14ac:dyDescent="0.2">
      <c r="A195" s="678"/>
      <c r="B195" s="556"/>
      <c r="C195" s="678"/>
      <c r="D195" s="678"/>
      <c r="E195" s="678"/>
      <c r="F195" s="678"/>
      <c r="G195" s="678"/>
      <c r="H195" s="678"/>
      <c r="I195" s="127" t="s">
        <v>535</v>
      </c>
      <c r="J195" s="222" t="s">
        <v>283</v>
      </c>
      <c r="K195" s="20" t="s">
        <v>270</v>
      </c>
      <c r="L195" s="20" t="s">
        <v>17</v>
      </c>
      <c r="M195" s="12">
        <v>4</v>
      </c>
      <c r="N195" s="12" t="s">
        <v>0</v>
      </c>
      <c r="O195" s="705"/>
      <c r="P195" s="706"/>
      <c r="Q195" s="706"/>
      <c r="R195" s="707"/>
      <c r="S195" s="71"/>
      <c r="T195" s="8"/>
      <c r="U195" s="13"/>
      <c r="V195" s="137">
        <v>2</v>
      </c>
      <c r="W195" s="616"/>
      <c r="X195" s="616"/>
      <c r="Y195" s="616"/>
      <c r="Z195" s="616"/>
      <c r="AA195" s="616"/>
      <c r="AB195" s="616"/>
      <c r="AC195" s="617"/>
      <c r="AD195" s="150"/>
      <c r="AE195" s="29"/>
      <c r="AF195" s="30"/>
      <c r="AG195" s="688"/>
    </row>
    <row r="196" spans="1:33" ht="48.75" thickBot="1" x14ac:dyDescent="0.25">
      <c r="A196" s="678"/>
      <c r="B196" s="556"/>
      <c r="C196" s="678"/>
      <c r="D196" s="678"/>
      <c r="E196" s="678"/>
      <c r="F196" s="678"/>
      <c r="G196" s="678"/>
      <c r="H196" s="678"/>
      <c r="I196" s="126" t="s">
        <v>536</v>
      </c>
      <c r="J196" s="222" t="s">
        <v>286</v>
      </c>
      <c r="K196" s="20" t="s">
        <v>270</v>
      </c>
      <c r="L196" s="20" t="s">
        <v>284</v>
      </c>
      <c r="M196" s="12">
        <v>1</v>
      </c>
      <c r="N196" s="12" t="s">
        <v>287</v>
      </c>
      <c r="O196" s="705"/>
      <c r="P196" s="706"/>
      <c r="Q196" s="706"/>
      <c r="R196" s="707"/>
      <c r="S196" s="71"/>
      <c r="T196" s="8"/>
      <c r="U196" s="13"/>
      <c r="V196" s="137">
        <v>1</v>
      </c>
      <c r="W196" s="616"/>
      <c r="X196" s="616"/>
      <c r="Y196" s="616"/>
      <c r="Z196" s="616"/>
      <c r="AA196" s="616"/>
      <c r="AB196" s="616"/>
      <c r="AC196" s="617"/>
      <c r="AD196" s="150"/>
      <c r="AE196" s="29"/>
      <c r="AF196" s="30"/>
      <c r="AG196" s="688"/>
    </row>
    <row r="197" spans="1:33" ht="89.25" customHeight="1" thickBot="1" x14ac:dyDescent="0.25">
      <c r="A197" s="678" t="s">
        <v>881</v>
      </c>
      <c r="B197" s="556"/>
      <c r="C197" s="678" t="s">
        <v>263</v>
      </c>
      <c r="D197" s="678" t="s">
        <v>264</v>
      </c>
      <c r="E197" s="678" t="s">
        <v>265</v>
      </c>
      <c r="F197" s="678" t="s">
        <v>266</v>
      </c>
      <c r="G197" s="678" t="s">
        <v>504</v>
      </c>
      <c r="H197" s="678" t="s">
        <v>268</v>
      </c>
      <c r="I197" s="355">
        <v>1.23</v>
      </c>
      <c r="J197" s="3" t="s">
        <v>537</v>
      </c>
      <c r="K197" s="3" t="s">
        <v>270</v>
      </c>
      <c r="L197" s="3" t="s">
        <v>17</v>
      </c>
      <c r="M197" s="108">
        <f>SUM(M198:M202)</f>
        <v>8</v>
      </c>
      <c r="N197" s="4" t="s">
        <v>518</v>
      </c>
      <c r="O197" s="263">
        <v>1</v>
      </c>
      <c r="P197" s="263">
        <v>295000000</v>
      </c>
      <c r="Q197" s="4">
        <v>0</v>
      </c>
      <c r="R197" s="277">
        <v>295000000</v>
      </c>
      <c r="S197" s="80">
        <v>42979</v>
      </c>
      <c r="T197" s="80">
        <v>43100</v>
      </c>
      <c r="U197" s="25">
        <f>ROUND((T197-S197)/7,0)</f>
        <v>17</v>
      </c>
      <c r="V197" s="4">
        <f>SUM(V198:V202)</f>
        <v>8</v>
      </c>
      <c r="W197" s="348">
        <f>+P197</f>
        <v>295000000</v>
      </c>
      <c r="X197" s="4">
        <v>0</v>
      </c>
      <c r="Y197" s="265" t="s">
        <v>538</v>
      </c>
      <c r="Z197" s="25">
        <v>1</v>
      </c>
      <c r="AA197" s="80">
        <v>43063</v>
      </c>
      <c r="AB197" s="80">
        <v>43100</v>
      </c>
      <c r="AC197" s="267">
        <f>+O197-Z197</f>
        <v>0</v>
      </c>
      <c r="AD197" s="268">
        <f>+V197/M197</f>
        <v>1</v>
      </c>
      <c r="AE197" s="152">
        <f>+Z197/O197</f>
        <v>1</v>
      </c>
      <c r="AF197" s="207">
        <f>+W197/R197</f>
        <v>1</v>
      </c>
      <c r="AG197" s="689" t="s">
        <v>539</v>
      </c>
    </row>
    <row r="198" spans="1:33" ht="48" x14ac:dyDescent="0.2">
      <c r="A198" s="678"/>
      <c r="B198" s="556"/>
      <c r="C198" s="678"/>
      <c r="D198" s="678"/>
      <c r="E198" s="678"/>
      <c r="F198" s="678"/>
      <c r="G198" s="678"/>
      <c r="H198" s="678"/>
      <c r="I198" s="126" t="s">
        <v>540</v>
      </c>
      <c r="J198" s="259" t="s">
        <v>274</v>
      </c>
      <c r="K198" s="19" t="s">
        <v>270</v>
      </c>
      <c r="L198" s="19" t="s">
        <v>17</v>
      </c>
      <c r="M198" s="7">
        <v>1</v>
      </c>
      <c r="N198" s="7" t="s">
        <v>0</v>
      </c>
      <c r="O198" s="705" t="s">
        <v>84</v>
      </c>
      <c r="P198" s="706"/>
      <c r="Q198" s="706"/>
      <c r="R198" s="707"/>
      <c r="S198" s="71"/>
      <c r="T198" s="8"/>
      <c r="U198" s="13">
        <f>ROUND((T198-S198)/7,0)</f>
        <v>0</v>
      </c>
      <c r="V198" s="137">
        <v>1</v>
      </c>
      <c r="W198" s="616" t="s">
        <v>84</v>
      </c>
      <c r="X198" s="616"/>
      <c r="Y198" s="616"/>
      <c r="Z198" s="616"/>
      <c r="AA198" s="616"/>
      <c r="AB198" s="616"/>
      <c r="AC198" s="617"/>
      <c r="AD198" s="150"/>
      <c r="AE198" s="29"/>
      <c r="AF198" s="407"/>
      <c r="AG198" s="689"/>
    </row>
    <row r="199" spans="1:33" ht="48" x14ac:dyDescent="0.2">
      <c r="A199" s="678"/>
      <c r="B199" s="556"/>
      <c r="C199" s="678"/>
      <c r="D199" s="678"/>
      <c r="E199" s="678"/>
      <c r="F199" s="678"/>
      <c r="G199" s="678"/>
      <c r="H199" s="678"/>
      <c r="I199" s="127" t="s">
        <v>541</v>
      </c>
      <c r="J199" s="20" t="s">
        <v>275</v>
      </c>
      <c r="K199" s="20" t="s">
        <v>270</v>
      </c>
      <c r="L199" s="20" t="s">
        <v>17</v>
      </c>
      <c r="M199" s="12">
        <v>1</v>
      </c>
      <c r="N199" s="12" t="s">
        <v>153</v>
      </c>
      <c r="O199" s="705"/>
      <c r="P199" s="706"/>
      <c r="Q199" s="706"/>
      <c r="R199" s="707"/>
      <c r="S199" s="71"/>
      <c r="T199" s="8"/>
      <c r="U199" s="13"/>
      <c r="V199" s="137">
        <v>1</v>
      </c>
      <c r="W199" s="616"/>
      <c r="X199" s="616"/>
      <c r="Y199" s="616"/>
      <c r="Z199" s="616"/>
      <c r="AA199" s="616"/>
      <c r="AB199" s="616"/>
      <c r="AC199" s="617"/>
      <c r="AD199" s="150"/>
      <c r="AE199" s="29"/>
      <c r="AF199" s="407"/>
      <c r="AG199" s="689"/>
    </row>
    <row r="200" spans="1:33" ht="48" x14ac:dyDescent="0.2">
      <c r="A200" s="678"/>
      <c r="B200" s="556"/>
      <c r="C200" s="678"/>
      <c r="D200" s="678"/>
      <c r="E200" s="678"/>
      <c r="F200" s="678"/>
      <c r="G200" s="678"/>
      <c r="H200" s="678"/>
      <c r="I200" s="126" t="s">
        <v>542</v>
      </c>
      <c r="J200" s="20" t="s">
        <v>276</v>
      </c>
      <c r="K200" s="20" t="s">
        <v>270</v>
      </c>
      <c r="L200" s="20" t="s">
        <v>17</v>
      </c>
      <c r="M200" s="12">
        <v>1</v>
      </c>
      <c r="N200" s="12" t="s">
        <v>277</v>
      </c>
      <c r="O200" s="705"/>
      <c r="P200" s="706"/>
      <c r="Q200" s="706"/>
      <c r="R200" s="707"/>
      <c r="S200" s="71"/>
      <c r="T200" s="8"/>
      <c r="U200" s="13"/>
      <c r="V200" s="137">
        <v>1</v>
      </c>
      <c r="W200" s="616"/>
      <c r="X200" s="616"/>
      <c r="Y200" s="616"/>
      <c r="Z200" s="616"/>
      <c r="AA200" s="616"/>
      <c r="AB200" s="616"/>
      <c r="AC200" s="617"/>
      <c r="AD200" s="150"/>
      <c r="AE200" s="29"/>
      <c r="AF200" s="407"/>
      <c r="AG200" s="689"/>
    </row>
    <row r="201" spans="1:33" ht="60" x14ac:dyDescent="0.2">
      <c r="A201" s="678"/>
      <c r="B201" s="556"/>
      <c r="C201" s="678"/>
      <c r="D201" s="678"/>
      <c r="E201" s="678"/>
      <c r="F201" s="678"/>
      <c r="G201" s="678"/>
      <c r="H201" s="678"/>
      <c r="I201" s="127" t="s">
        <v>543</v>
      </c>
      <c r="J201" s="222" t="s">
        <v>283</v>
      </c>
      <c r="K201" s="20" t="s">
        <v>270</v>
      </c>
      <c r="L201" s="20" t="s">
        <v>17</v>
      </c>
      <c r="M201" s="12">
        <v>4</v>
      </c>
      <c r="N201" s="12" t="s">
        <v>0</v>
      </c>
      <c r="O201" s="705"/>
      <c r="P201" s="706"/>
      <c r="Q201" s="706"/>
      <c r="R201" s="707"/>
      <c r="S201" s="71"/>
      <c r="T201" s="8"/>
      <c r="U201" s="13"/>
      <c r="V201" s="137">
        <v>4</v>
      </c>
      <c r="W201" s="616"/>
      <c r="X201" s="616"/>
      <c r="Y201" s="616"/>
      <c r="Z201" s="616"/>
      <c r="AA201" s="616"/>
      <c r="AB201" s="616"/>
      <c r="AC201" s="617"/>
      <c r="AD201" s="150"/>
      <c r="AE201" s="29"/>
      <c r="AF201" s="407"/>
      <c r="AG201" s="689"/>
    </row>
    <row r="202" spans="1:33" ht="48.75" thickBot="1" x14ac:dyDescent="0.25">
      <c r="A202" s="678"/>
      <c r="B202" s="556"/>
      <c r="C202" s="678"/>
      <c r="D202" s="678"/>
      <c r="E202" s="678"/>
      <c r="F202" s="678"/>
      <c r="G202" s="678"/>
      <c r="H202" s="678"/>
      <c r="I202" s="126" t="s">
        <v>544</v>
      </c>
      <c r="J202" s="222" t="s">
        <v>286</v>
      </c>
      <c r="K202" s="20" t="s">
        <v>270</v>
      </c>
      <c r="L202" s="20" t="s">
        <v>284</v>
      </c>
      <c r="M202" s="12">
        <v>1</v>
      </c>
      <c r="N202" s="12" t="s">
        <v>287</v>
      </c>
      <c r="O202" s="705"/>
      <c r="P202" s="706"/>
      <c r="Q202" s="706"/>
      <c r="R202" s="707"/>
      <c r="S202" s="71"/>
      <c r="T202" s="8"/>
      <c r="U202" s="13"/>
      <c r="V202" s="137">
        <v>1</v>
      </c>
      <c r="W202" s="616"/>
      <c r="X202" s="616"/>
      <c r="Y202" s="616"/>
      <c r="Z202" s="616"/>
      <c r="AA202" s="616"/>
      <c r="AB202" s="616"/>
      <c r="AC202" s="617"/>
      <c r="AD202" s="150"/>
      <c r="AE202" s="29"/>
      <c r="AF202" s="407"/>
      <c r="AG202" s="689"/>
    </row>
    <row r="203" spans="1:33" ht="77.25" customHeight="1" thickBot="1" x14ac:dyDescent="0.25">
      <c r="A203" s="678" t="s">
        <v>881</v>
      </c>
      <c r="B203" s="556"/>
      <c r="C203" s="678" t="s">
        <v>263</v>
      </c>
      <c r="D203" s="678" t="s">
        <v>264</v>
      </c>
      <c r="E203" s="678" t="s">
        <v>265</v>
      </c>
      <c r="F203" s="678" t="s">
        <v>266</v>
      </c>
      <c r="G203" s="678" t="s">
        <v>504</v>
      </c>
      <c r="H203" s="678" t="s">
        <v>268</v>
      </c>
      <c r="I203" s="355">
        <v>1.24</v>
      </c>
      <c r="J203" s="3" t="s">
        <v>545</v>
      </c>
      <c r="K203" s="3" t="s">
        <v>270</v>
      </c>
      <c r="L203" s="3" t="s">
        <v>17</v>
      </c>
      <c r="M203" s="108">
        <f>SUM(M204:M208)</f>
        <v>8</v>
      </c>
      <c r="N203" s="4" t="s">
        <v>518</v>
      </c>
      <c r="O203" s="263">
        <v>1</v>
      </c>
      <c r="P203" s="263">
        <v>333000000</v>
      </c>
      <c r="Q203" s="4">
        <v>0</v>
      </c>
      <c r="R203" s="277">
        <f>+P203</f>
        <v>333000000</v>
      </c>
      <c r="S203" s="80">
        <v>42917</v>
      </c>
      <c r="T203" s="80">
        <v>43100</v>
      </c>
      <c r="U203" s="25">
        <f>ROUND((T203-S203)/7,0)</f>
        <v>26</v>
      </c>
      <c r="V203" s="4">
        <f>SUM(V204:V208)</f>
        <v>6</v>
      </c>
      <c r="W203" s="348">
        <f>+P203</f>
        <v>333000000</v>
      </c>
      <c r="X203" s="4">
        <v>0</v>
      </c>
      <c r="Y203" s="265" t="s">
        <v>546</v>
      </c>
      <c r="Z203" s="25">
        <v>1</v>
      </c>
      <c r="AA203" s="80">
        <v>43091</v>
      </c>
      <c r="AB203" s="80">
        <v>43090</v>
      </c>
      <c r="AC203" s="267">
        <f>+O203-Z203</f>
        <v>0</v>
      </c>
      <c r="AD203" s="268">
        <f>+V203/M203</f>
        <v>0.75</v>
      </c>
      <c r="AE203" s="152">
        <f>+Z203/O203</f>
        <v>1</v>
      </c>
      <c r="AF203" s="269">
        <f>+W203/R203</f>
        <v>1</v>
      </c>
      <c r="AG203" s="687" t="s">
        <v>547</v>
      </c>
    </row>
    <row r="204" spans="1:33" ht="48" x14ac:dyDescent="0.2">
      <c r="A204" s="678"/>
      <c r="B204" s="556"/>
      <c r="C204" s="678"/>
      <c r="D204" s="678"/>
      <c r="E204" s="678"/>
      <c r="F204" s="678"/>
      <c r="G204" s="678"/>
      <c r="H204" s="678"/>
      <c r="I204" s="126" t="s">
        <v>548</v>
      </c>
      <c r="J204" s="259" t="s">
        <v>274</v>
      </c>
      <c r="K204" s="19" t="s">
        <v>270</v>
      </c>
      <c r="L204" s="19" t="s">
        <v>17</v>
      </c>
      <c r="M204" s="7">
        <v>1</v>
      </c>
      <c r="N204" s="7" t="s">
        <v>0</v>
      </c>
      <c r="O204" s="705" t="s">
        <v>84</v>
      </c>
      <c r="P204" s="706"/>
      <c r="Q204" s="706"/>
      <c r="R204" s="707"/>
      <c r="S204" s="71"/>
      <c r="T204" s="8"/>
      <c r="U204" s="13">
        <f>ROUND((T204-S204)/7,0)</f>
        <v>0</v>
      </c>
      <c r="V204" s="137">
        <v>1</v>
      </c>
      <c r="W204" s="616" t="s">
        <v>84</v>
      </c>
      <c r="X204" s="616"/>
      <c r="Y204" s="616"/>
      <c r="Z204" s="616"/>
      <c r="AA204" s="616"/>
      <c r="AB204" s="616"/>
      <c r="AC204" s="617"/>
      <c r="AD204" s="150"/>
      <c r="AE204" s="29"/>
      <c r="AF204" s="30"/>
      <c r="AG204" s="688"/>
    </row>
    <row r="205" spans="1:33" ht="48" x14ac:dyDescent="0.2">
      <c r="A205" s="678"/>
      <c r="B205" s="556"/>
      <c r="C205" s="678"/>
      <c r="D205" s="678"/>
      <c r="E205" s="678"/>
      <c r="F205" s="678"/>
      <c r="G205" s="678"/>
      <c r="H205" s="678"/>
      <c r="I205" s="127" t="s">
        <v>549</v>
      </c>
      <c r="J205" s="20" t="s">
        <v>275</v>
      </c>
      <c r="K205" s="20" t="s">
        <v>270</v>
      </c>
      <c r="L205" s="20" t="s">
        <v>17</v>
      </c>
      <c r="M205" s="12">
        <v>1</v>
      </c>
      <c r="N205" s="12" t="s">
        <v>153</v>
      </c>
      <c r="O205" s="705"/>
      <c r="P205" s="706"/>
      <c r="Q205" s="706"/>
      <c r="R205" s="707"/>
      <c r="S205" s="71"/>
      <c r="T205" s="8"/>
      <c r="U205" s="13"/>
      <c r="V205" s="137">
        <v>1</v>
      </c>
      <c r="W205" s="616"/>
      <c r="X205" s="616"/>
      <c r="Y205" s="616"/>
      <c r="Z205" s="616"/>
      <c r="AA205" s="616"/>
      <c r="AB205" s="616"/>
      <c r="AC205" s="617"/>
      <c r="AD205" s="150"/>
      <c r="AE205" s="29"/>
      <c r="AF205" s="30"/>
      <c r="AG205" s="688"/>
    </row>
    <row r="206" spans="1:33" ht="48" x14ac:dyDescent="0.2">
      <c r="A206" s="678"/>
      <c r="B206" s="556"/>
      <c r="C206" s="678"/>
      <c r="D206" s="678"/>
      <c r="E206" s="678"/>
      <c r="F206" s="678"/>
      <c r="G206" s="678"/>
      <c r="H206" s="678"/>
      <c r="I206" s="126" t="s">
        <v>550</v>
      </c>
      <c r="J206" s="20" t="s">
        <v>276</v>
      </c>
      <c r="K206" s="20" t="s">
        <v>270</v>
      </c>
      <c r="L206" s="20" t="s">
        <v>17</v>
      </c>
      <c r="M206" s="12">
        <v>1</v>
      </c>
      <c r="N206" s="12" t="s">
        <v>277</v>
      </c>
      <c r="O206" s="705"/>
      <c r="P206" s="706"/>
      <c r="Q206" s="706"/>
      <c r="R206" s="707"/>
      <c r="S206" s="71"/>
      <c r="T206" s="8"/>
      <c r="U206" s="13"/>
      <c r="V206" s="137">
        <v>1</v>
      </c>
      <c r="W206" s="616"/>
      <c r="X206" s="616"/>
      <c r="Y206" s="616"/>
      <c r="Z206" s="616"/>
      <c r="AA206" s="616"/>
      <c r="AB206" s="616"/>
      <c r="AC206" s="617"/>
      <c r="AD206" s="150"/>
      <c r="AE206" s="29"/>
      <c r="AF206" s="30"/>
      <c r="AG206" s="688"/>
    </row>
    <row r="207" spans="1:33" ht="60" x14ac:dyDescent="0.2">
      <c r="A207" s="678"/>
      <c r="B207" s="556"/>
      <c r="C207" s="678"/>
      <c r="D207" s="678"/>
      <c r="E207" s="678"/>
      <c r="F207" s="678"/>
      <c r="G207" s="678"/>
      <c r="H207" s="678"/>
      <c r="I207" s="127" t="s">
        <v>551</v>
      </c>
      <c r="J207" s="222" t="s">
        <v>283</v>
      </c>
      <c r="K207" s="20" t="s">
        <v>270</v>
      </c>
      <c r="L207" s="20" t="s">
        <v>17</v>
      </c>
      <c r="M207" s="12">
        <v>4</v>
      </c>
      <c r="N207" s="12" t="s">
        <v>0</v>
      </c>
      <c r="O207" s="705"/>
      <c r="P207" s="706"/>
      <c r="Q207" s="706"/>
      <c r="R207" s="707"/>
      <c r="S207" s="71"/>
      <c r="T207" s="8"/>
      <c r="U207" s="13"/>
      <c r="V207" s="137">
        <v>2</v>
      </c>
      <c r="W207" s="616"/>
      <c r="X207" s="616"/>
      <c r="Y207" s="616"/>
      <c r="Z207" s="616"/>
      <c r="AA207" s="616"/>
      <c r="AB207" s="616"/>
      <c r="AC207" s="617"/>
      <c r="AD207" s="150"/>
      <c r="AE207" s="29"/>
      <c r="AF207" s="30"/>
      <c r="AG207" s="688"/>
    </row>
    <row r="208" spans="1:33" ht="48.75" thickBot="1" x14ac:dyDescent="0.25">
      <c r="A208" s="678"/>
      <c r="B208" s="556"/>
      <c r="C208" s="678"/>
      <c r="D208" s="678"/>
      <c r="E208" s="678"/>
      <c r="F208" s="678"/>
      <c r="G208" s="678"/>
      <c r="H208" s="678"/>
      <c r="I208" s="126" t="s">
        <v>552</v>
      </c>
      <c r="J208" s="222" t="s">
        <v>286</v>
      </c>
      <c r="K208" s="20" t="s">
        <v>270</v>
      </c>
      <c r="L208" s="20" t="s">
        <v>284</v>
      </c>
      <c r="M208" s="12">
        <v>1</v>
      </c>
      <c r="N208" s="12" t="s">
        <v>287</v>
      </c>
      <c r="O208" s="705"/>
      <c r="P208" s="706"/>
      <c r="Q208" s="706"/>
      <c r="R208" s="707"/>
      <c r="S208" s="71"/>
      <c r="T208" s="8"/>
      <c r="U208" s="13"/>
      <c r="V208" s="137">
        <v>1</v>
      </c>
      <c r="W208" s="616"/>
      <c r="X208" s="616"/>
      <c r="Y208" s="616"/>
      <c r="Z208" s="616"/>
      <c r="AA208" s="616"/>
      <c r="AB208" s="616"/>
      <c r="AC208" s="617"/>
      <c r="AD208" s="150"/>
      <c r="AE208" s="29"/>
      <c r="AF208" s="30"/>
      <c r="AG208" s="684"/>
    </row>
    <row r="209" spans="1:33" ht="88.5" customHeight="1" thickBot="1" x14ac:dyDescent="0.25">
      <c r="A209" s="678" t="s">
        <v>881</v>
      </c>
      <c r="B209" s="556"/>
      <c r="C209" s="678" t="s">
        <v>263</v>
      </c>
      <c r="D209" s="678" t="s">
        <v>264</v>
      </c>
      <c r="E209" s="678" t="s">
        <v>265</v>
      </c>
      <c r="F209" s="678" t="s">
        <v>266</v>
      </c>
      <c r="G209" s="678" t="s">
        <v>504</v>
      </c>
      <c r="H209" s="678" t="s">
        <v>268</v>
      </c>
      <c r="I209" s="355">
        <v>1.25</v>
      </c>
      <c r="J209" s="3" t="s">
        <v>553</v>
      </c>
      <c r="K209" s="3" t="s">
        <v>270</v>
      </c>
      <c r="L209" s="3" t="s">
        <v>17</v>
      </c>
      <c r="M209" s="108">
        <f>SUM(M210:M210)</f>
        <v>1</v>
      </c>
      <c r="N209" s="4" t="s">
        <v>518</v>
      </c>
      <c r="O209" s="263">
        <v>1</v>
      </c>
      <c r="P209" s="263">
        <v>185842998</v>
      </c>
      <c r="Q209" s="4">
        <v>0</v>
      </c>
      <c r="R209" s="277">
        <f>+P209</f>
        <v>185842998</v>
      </c>
      <c r="S209" s="80">
        <v>42736</v>
      </c>
      <c r="T209" s="80">
        <v>43100</v>
      </c>
      <c r="U209" s="25">
        <f>ROUND((T209-S209)/7,0)</f>
        <v>52</v>
      </c>
      <c r="V209" s="4">
        <f>SUM(V210:V210)</f>
        <v>1</v>
      </c>
      <c r="W209" s="348">
        <f>+P209</f>
        <v>185842998</v>
      </c>
      <c r="X209" s="4">
        <v>0</v>
      </c>
      <c r="Y209" s="265" t="s">
        <v>554</v>
      </c>
      <c r="Z209" s="25">
        <v>1</v>
      </c>
      <c r="AA209" s="80">
        <v>42736</v>
      </c>
      <c r="AB209" s="80">
        <v>43090</v>
      </c>
      <c r="AC209" s="267">
        <f>+O209-Z209</f>
        <v>0</v>
      </c>
      <c r="AD209" s="268">
        <f>+V209/M209</f>
        <v>1</v>
      </c>
      <c r="AE209" s="152">
        <f>+Z209/O209</f>
        <v>1</v>
      </c>
      <c r="AF209" s="269">
        <f>+W209/R209</f>
        <v>1</v>
      </c>
      <c r="AG209" s="683" t="s">
        <v>555</v>
      </c>
    </row>
    <row r="210" spans="1:33" ht="48.75" thickBot="1" x14ac:dyDescent="0.25">
      <c r="A210" s="678"/>
      <c r="B210" s="556"/>
      <c r="C210" s="678"/>
      <c r="D210" s="678"/>
      <c r="E210" s="678"/>
      <c r="F210" s="678"/>
      <c r="G210" s="678"/>
      <c r="H210" s="678"/>
      <c r="I210" s="126" t="s">
        <v>556</v>
      </c>
      <c r="J210" s="20" t="s">
        <v>276</v>
      </c>
      <c r="K210" s="20" t="s">
        <v>270</v>
      </c>
      <c r="L210" s="20" t="s">
        <v>17</v>
      </c>
      <c r="M210" s="12">
        <v>1</v>
      </c>
      <c r="N210" s="12" t="s">
        <v>277</v>
      </c>
      <c r="O210" s="705"/>
      <c r="P210" s="706"/>
      <c r="Q210" s="706"/>
      <c r="R210" s="707"/>
      <c r="S210" s="71"/>
      <c r="T210" s="8"/>
      <c r="U210" s="13"/>
      <c r="V210" s="137">
        <v>1</v>
      </c>
      <c r="W210" s="616"/>
      <c r="X210" s="616"/>
      <c r="Y210" s="616"/>
      <c r="Z210" s="616"/>
      <c r="AA210" s="616"/>
      <c r="AB210" s="616"/>
      <c r="AC210" s="617"/>
      <c r="AD210" s="150"/>
      <c r="AE210" s="29"/>
      <c r="AF210" s="30"/>
      <c r="AG210" s="684"/>
    </row>
    <row r="211" spans="1:33" ht="90" customHeight="1" thickBot="1" x14ac:dyDescent="0.25">
      <c r="A211" s="678" t="s">
        <v>881</v>
      </c>
      <c r="B211" s="556"/>
      <c r="C211" s="678" t="s">
        <v>263</v>
      </c>
      <c r="D211" s="678" t="s">
        <v>264</v>
      </c>
      <c r="E211" s="678" t="s">
        <v>265</v>
      </c>
      <c r="F211" s="678" t="s">
        <v>266</v>
      </c>
      <c r="G211" s="678" t="s">
        <v>504</v>
      </c>
      <c r="H211" s="678" t="s">
        <v>268</v>
      </c>
      <c r="I211" s="355">
        <v>1.26</v>
      </c>
      <c r="J211" s="3" t="s">
        <v>557</v>
      </c>
      <c r="K211" s="3" t="s">
        <v>270</v>
      </c>
      <c r="L211" s="3" t="s">
        <v>17</v>
      </c>
      <c r="M211" s="108">
        <f>SUM(M212:M212)</f>
        <v>1</v>
      </c>
      <c r="N211" s="4" t="s">
        <v>518</v>
      </c>
      <c r="O211" s="263">
        <v>1</v>
      </c>
      <c r="P211" s="263">
        <v>493696000</v>
      </c>
      <c r="Q211" s="4">
        <v>0</v>
      </c>
      <c r="R211" s="277">
        <f>+P211</f>
        <v>493696000</v>
      </c>
      <c r="S211" s="80">
        <v>42917</v>
      </c>
      <c r="T211" s="80">
        <v>43100</v>
      </c>
      <c r="U211" s="25">
        <f>ROUND((T211-S211)/7,0)</f>
        <v>26</v>
      </c>
      <c r="V211" s="4">
        <f>SUM(V212:V212)</f>
        <v>1</v>
      </c>
      <c r="W211" s="348">
        <f>+P211</f>
        <v>493696000</v>
      </c>
      <c r="X211" s="4">
        <v>0</v>
      </c>
      <c r="Y211" s="265" t="s">
        <v>558</v>
      </c>
      <c r="Z211" s="25">
        <v>1</v>
      </c>
      <c r="AA211" s="80">
        <v>43077</v>
      </c>
      <c r="AB211" s="80">
        <v>43100</v>
      </c>
      <c r="AC211" s="267">
        <f>+O211-Z211</f>
        <v>0</v>
      </c>
      <c r="AD211" s="268">
        <f>+V211/M211</f>
        <v>1</v>
      </c>
      <c r="AE211" s="152">
        <f>+Z211/O211</f>
        <v>1</v>
      </c>
      <c r="AF211" s="269">
        <f>+W211/R211</f>
        <v>1</v>
      </c>
      <c r="AG211" s="683" t="s">
        <v>559</v>
      </c>
    </row>
    <row r="212" spans="1:33" ht="48.75" thickBot="1" x14ac:dyDescent="0.25">
      <c r="A212" s="678"/>
      <c r="B212" s="556"/>
      <c r="C212" s="678"/>
      <c r="D212" s="678"/>
      <c r="E212" s="678"/>
      <c r="F212" s="678"/>
      <c r="G212" s="678"/>
      <c r="H212" s="678"/>
      <c r="I212" s="126">
        <v>124.1</v>
      </c>
      <c r="J212" s="20" t="s">
        <v>276</v>
      </c>
      <c r="K212" s="20" t="s">
        <v>270</v>
      </c>
      <c r="L212" s="20" t="s">
        <v>17</v>
      </c>
      <c r="M212" s="12">
        <v>1</v>
      </c>
      <c r="N212" s="12" t="s">
        <v>287</v>
      </c>
      <c r="O212" s="705" t="s">
        <v>84</v>
      </c>
      <c r="P212" s="706"/>
      <c r="Q212" s="706"/>
      <c r="R212" s="707"/>
      <c r="S212" s="71"/>
      <c r="T212" s="8"/>
      <c r="U212" s="13">
        <f>ROUND((T212-S212)/7,0)</f>
        <v>0</v>
      </c>
      <c r="V212" s="137">
        <v>1</v>
      </c>
      <c r="W212" s="616" t="s">
        <v>84</v>
      </c>
      <c r="X212" s="616"/>
      <c r="Y212" s="616"/>
      <c r="Z212" s="616"/>
      <c r="AA212" s="616"/>
      <c r="AB212" s="616"/>
      <c r="AC212" s="617"/>
      <c r="AD212" s="150"/>
      <c r="AE212" s="29"/>
      <c r="AF212" s="30"/>
      <c r="AG212" s="684"/>
    </row>
    <row r="213" spans="1:33" ht="13.5" thickBot="1" x14ac:dyDescent="0.25">
      <c r="A213" s="557"/>
      <c r="B213" s="557"/>
      <c r="C213" s="557"/>
      <c r="D213" s="557"/>
      <c r="E213" s="557"/>
      <c r="F213" s="557"/>
      <c r="G213" s="557"/>
      <c r="H213" s="558"/>
      <c r="I213" s="120">
        <v>2</v>
      </c>
      <c r="J213" s="120" t="s">
        <v>30</v>
      </c>
      <c r="K213" s="43"/>
      <c r="L213" s="43"/>
      <c r="M213" s="44"/>
      <c r="N213" s="109"/>
      <c r="O213" s="109"/>
      <c r="P213" s="109">
        <f t="shared" ref="P213" si="6">+P214+P220</f>
        <v>0</v>
      </c>
      <c r="Q213" s="44"/>
      <c r="R213" s="122">
        <f>+R214+R220</f>
        <v>0</v>
      </c>
      <c r="S213" s="72"/>
      <c r="T213" s="47"/>
      <c r="U213" s="45">
        <f t="shared" si="1"/>
        <v>0</v>
      </c>
      <c r="V213" s="141"/>
      <c r="W213" s="196"/>
      <c r="X213" s="196"/>
      <c r="Y213" s="197"/>
      <c r="Z213" s="197"/>
      <c r="AA213" s="198"/>
      <c r="AB213" s="198"/>
      <c r="AC213" s="46">
        <f>+O213-Y213</f>
        <v>0</v>
      </c>
      <c r="AD213" s="149" t="e">
        <f>+W213/N213</f>
        <v>#DIV/0!</v>
      </c>
      <c r="AE213" s="99" t="e">
        <f>+Y213/O213</f>
        <v>#DIV/0!</v>
      </c>
      <c r="AF213" s="101">
        <f>IF(R213=0,0,+Z213/R213)</f>
        <v>0</v>
      </c>
      <c r="AG213" s="408"/>
    </row>
    <row r="214" spans="1:33" ht="48.75" thickBot="1" x14ac:dyDescent="0.25">
      <c r="A214" s="678" t="s">
        <v>881</v>
      </c>
      <c r="B214" s="678"/>
      <c r="C214" s="678" t="s">
        <v>263</v>
      </c>
      <c r="D214" s="678" t="s">
        <v>264</v>
      </c>
      <c r="E214" s="678" t="s">
        <v>265</v>
      </c>
      <c r="F214" s="678" t="s">
        <v>266</v>
      </c>
      <c r="G214" s="678"/>
      <c r="H214" s="678" t="s">
        <v>268</v>
      </c>
      <c r="I214" s="125">
        <v>2.1</v>
      </c>
      <c r="J214" s="119" t="s">
        <v>560</v>
      </c>
      <c r="K214" s="365" t="s">
        <v>270</v>
      </c>
      <c r="L214" s="365" t="s">
        <v>17</v>
      </c>
      <c r="M214" s="365" t="s">
        <v>509</v>
      </c>
      <c r="N214" s="108">
        <f>SUM(N215:N219)</f>
        <v>307</v>
      </c>
      <c r="O214" s="108">
        <v>0</v>
      </c>
      <c r="P214" s="108">
        <v>0</v>
      </c>
      <c r="Q214" s="4">
        <v>0</v>
      </c>
      <c r="R214" s="123">
        <v>0</v>
      </c>
      <c r="S214" s="73">
        <v>42736</v>
      </c>
      <c r="T214" s="16">
        <v>43100</v>
      </c>
      <c r="U214" s="17">
        <f t="shared" si="1"/>
        <v>52</v>
      </c>
      <c r="V214" s="142">
        <f>SUM(V215:V219)</f>
        <v>303</v>
      </c>
      <c r="W214" s="153">
        <v>0</v>
      </c>
      <c r="X214" s="153">
        <v>0</v>
      </c>
      <c r="Y214" s="153">
        <v>0</v>
      </c>
      <c r="Z214" s="153">
        <v>0</v>
      </c>
      <c r="AA214" s="366">
        <v>42736</v>
      </c>
      <c r="AB214" s="366">
        <v>43100</v>
      </c>
      <c r="AC214" s="55">
        <f>+O214-Y214</f>
        <v>0</v>
      </c>
      <c r="AD214" s="56">
        <f>+V214/N214</f>
        <v>0.98697068403908794</v>
      </c>
      <c r="AE214" s="28" t="e">
        <f>+Y214/O214</f>
        <v>#DIV/0!</v>
      </c>
      <c r="AF214" s="100">
        <f>IF(R214=0,0,+Z214/R214)</f>
        <v>0</v>
      </c>
      <c r="AG214" s="409"/>
    </row>
    <row r="215" spans="1:33" ht="48" x14ac:dyDescent="0.2">
      <c r="A215" s="678"/>
      <c r="B215" s="678"/>
      <c r="C215" s="678"/>
      <c r="D215" s="678"/>
      <c r="E215" s="678"/>
      <c r="F215" s="678"/>
      <c r="G215" s="678"/>
      <c r="H215" s="678"/>
      <c r="I215" s="282" t="s">
        <v>8</v>
      </c>
      <c r="J215" s="259" t="s">
        <v>561</v>
      </c>
      <c r="K215" s="259" t="s">
        <v>270</v>
      </c>
      <c r="L215" s="259" t="s">
        <v>17</v>
      </c>
      <c r="M215" s="12" t="s">
        <v>562</v>
      </c>
      <c r="N215" s="260">
        <v>282</v>
      </c>
      <c r="O215" s="702" t="s">
        <v>84</v>
      </c>
      <c r="P215" s="703"/>
      <c r="Q215" s="703"/>
      <c r="R215" s="704"/>
      <c r="S215" s="18"/>
      <c r="T215" s="18"/>
      <c r="U215" s="14">
        <f t="shared" si="1"/>
        <v>0</v>
      </c>
      <c r="V215" s="143">
        <v>282</v>
      </c>
      <c r="W215" s="367"/>
      <c r="X215" s="367"/>
      <c r="Y215" s="367"/>
      <c r="Z215" s="367"/>
      <c r="AA215" s="367"/>
      <c r="AB215" s="368"/>
      <c r="AC215" s="369"/>
      <c r="AD215" s="63">
        <f t="shared" ref="AD215:AD257" si="7">+V215/N215</f>
        <v>1</v>
      </c>
      <c r="AE215" s="370"/>
      <c r="AF215" s="371"/>
      <c r="AG215" s="711"/>
    </row>
    <row r="216" spans="1:33" ht="48" x14ac:dyDescent="0.2">
      <c r="A216" s="678"/>
      <c r="B216" s="678"/>
      <c r="C216" s="678"/>
      <c r="D216" s="678"/>
      <c r="E216" s="678"/>
      <c r="F216" s="678"/>
      <c r="G216" s="678"/>
      <c r="H216" s="678"/>
      <c r="I216" s="127" t="s">
        <v>9</v>
      </c>
      <c r="J216" s="20" t="s">
        <v>563</v>
      </c>
      <c r="K216" s="20" t="s">
        <v>270</v>
      </c>
      <c r="L216" s="20" t="s">
        <v>17</v>
      </c>
      <c r="M216" s="12" t="s">
        <v>564</v>
      </c>
      <c r="N216" s="12">
        <v>10</v>
      </c>
      <c r="O216" s="705"/>
      <c r="P216" s="706"/>
      <c r="Q216" s="706"/>
      <c r="R216" s="707"/>
      <c r="S216" s="71"/>
      <c r="T216" s="8"/>
      <c r="U216" s="14">
        <f t="shared" si="1"/>
        <v>0</v>
      </c>
      <c r="V216" s="143">
        <v>10</v>
      </c>
      <c r="W216" s="367"/>
      <c r="X216" s="367"/>
      <c r="Y216" s="367"/>
      <c r="Z216" s="367"/>
      <c r="AA216" s="367"/>
      <c r="AB216" s="368"/>
      <c r="AC216" s="372"/>
      <c r="AD216" s="57">
        <f t="shared" si="7"/>
        <v>1</v>
      </c>
      <c r="AE216" s="373"/>
      <c r="AF216" s="216"/>
      <c r="AG216" s="712"/>
    </row>
    <row r="217" spans="1:33" ht="60" x14ac:dyDescent="0.2">
      <c r="A217" s="678"/>
      <c r="B217" s="678"/>
      <c r="C217" s="678"/>
      <c r="D217" s="678"/>
      <c r="E217" s="678"/>
      <c r="F217" s="678"/>
      <c r="G217" s="678"/>
      <c r="H217" s="678"/>
      <c r="I217" s="127" t="s">
        <v>10</v>
      </c>
      <c r="J217" s="20" t="s">
        <v>565</v>
      </c>
      <c r="K217" s="20" t="s">
        <v>270</v>
      </c>
      <c r="L217" s="20" t="s">
        <v>566</v>
      </c>
      <c r="M217" s="12" t="s">
        <v>567</v>
      </c>
      <c r="N217" s="12">
        <v>12</v>
      </c>
      <c r="O217" s="705"/>
      <c r="P217" s="706"/>
      <c r="Q217" s="706"/>
      <c r="R217" s="707"/>
      <c r="S217" s="18"/>
      <c r="T217" s="18"/>
      <c r="U217" s="14">
        <f t="shared" si="1"/>
        <v>0</v>
      </c>
      <c r="V217" s="144">
        <v>8</v>
      </c>
      <c r="W217" s="367"/>
      <c r="X217" s="367"/>
      <c r="Y217" s="367"/>
      <c r="Z217" s="367"/>
      <c r="AA217" s="367"/>
      <c r="AB217" s="368"/>
      <c r="AC217" s="372"/>
      <c r="AD217" s="57">
        <f t="shared" si="7"/>
        <v>0.66666666666666663</v>
      </c>
      <c r="AE217" s="373"/>
      <c r="AF217" s="216"/>
      <c r="AG217" s="712"/>
    </row>
    <row r="218" spans="1:33" ht="48" x14ac:dyDescent="0.2">
      <c r="A218" s="678"/>
      <c r="B218" s="678"/>
      <c r="C218" s="678"/>
      <c r="D218" s="678"/>
      <c r="E218" s="678"/>
      <c r="F218" s="678"/>
      <c r="G218" s="678"/>
      <c r="H218" s="678"/>
      <c r="I218" s="127" t="s">
        <v>11</v>
      </c>
      <c r="J218" s="20" t="s">
        <v>568</v>
      </c>
      <c r="K218" s="20" t="s">
        <v>270</v>
      </c>
      <c r="L218" s="20" t="s">
        <v>17</v>
      </c>
      <c r="M218" s="12" t="s">
        <v>509</v>
      </c>
      <c r="N218" s="12">
        <v>1</v>
      </c>
      <c r="O218" s="705"/>
      <c r="P218" s="706"/>
      <c r="Q218" s="706"/>
      <c r="R218" s="707"/>
      <c r="S218" s="18"/>
      <c r="T218" s="18"/>
      <c r="U218" s="14">
        <f t="shared" si="1"/>
        <v>0</v>
      </c>
      <c r="V218" s="144">
        <v>1</v>
      </c>
      <c r="W218" s="367"/>
      <c r="X218" s="367"/>
      <c r="Y218" s="367"/>
      <c r="Z218" s="367"/>
      <c r="AA218" s="367"/>
      <c r="AB218" s="368"/>
      <c r="AC218" s="372"/>
      <c r="AD218" s="57">
        <f t="shared" si="7"/>
        <v>1</v>
      </c>
      <c r="AE218" s="373"/>
      <c r="AF218" s="216"/>
      <c r="AG218" s="712"/>
    </row>
    <row r="219" spans="1:33" ht="48.75" thickBot="1" x14ac:dyDescent="0.25">
      <c r="A219" s="678"/>
      <c r="B219" s="678"/>
      <c r="C219" s="678"/>
      <c r="D219" s="678"/>
      <c r="E219" s="678"/>
      <c r="F219" s="678"/>
      <c r="G219" s="678"/>
      <c r="H219" s="678"/>
      <c r="I219" s="128" t="s">
        <v>39</v>
      </c>
      <c r="J219" s="222" t="s">
        <v>569</v>
      </c>
      <c r="K219" s="124" t="s">
        <v>270</v>
      </c>
      <c r="L219" s="222" t="s">
        <v>570</v>
      </c>
      <c r="M219" s="77" t="s">
        <v>509</v>
      </c>
      <c r="N219" s="77">
        <v>2</v>
      </c>
      <c r="O219" s="708"/>
      <c r="P219" s="709"/>
      <c r="Q219" s="709"/>
      <c r="R219" s="710"/>
      <c r="S219" s="74"/>
      <c r="T219" s="11"/>
      <c r="U219" s="15">
        <f t="shared" si="1"/>
        <v>0</v>
      </c>
      <c r="V219" s="145">
        <v>2</v>
      </c>
      <c r="W219" s="367"/>
      <c r="X219" s="367"/>
      <c r="Y219" s="367"/>
      <c r="Z219" s="367"/>
      <c r="AA219" s="367"/>
      <c r="AB219" s="368"/>
      <c r="AC219" s="374"/>
      <c r="AD219" s="65">
        <f t="shared" si="7"/>
        <v>1</v>
      </c>
      <c r="AE219" s="375"/>
      <c r="AF219" s="376"/>
      <c r="AG219" s="713"/>
    </row>
    <row r="220" spans="1:33" ht="60.75" thickBot="1" x14ac:dyDescent="0.25">
      <c r="A220" s="678" t="s">
        <v>881</v>
      </c>
      <c r="B220" s="559"/>
      <c r="C220" s="678" t="s">
        <v>263</v>
      </c>
      <c r="D220" s="678" t="s">
        <v>264</v>
      </c>
      <c r="E220" s="678" t="s">
        <v>265</v>
      </c>
      <c r="F220" s="678" t="s">
        <v>266</v>
      </c>
      <c r="G220" s="678"/>
      <c r="H220" s="678" t="s">
        <v>268</v>
      </c>
      <c r="I220" s="377">
        <v>2.2000000000000002</v>
      </c>
      <c r="J220" s="378" t="s">
        <v>571</v>
      </c>
      <c r="K220" s="378" t="s">
        <v>270</v>
      </c>
      <c r="L220" s="378" t="s">
        <v>17</v>
      </c>
      <c r="M220" s="379"/>
      <c r="N220" s="380">
        <f>SUM(N221:N226)</f>
        <v>6</v>
      </c>
      <c r="O220" s="108"/>
      <c r="P220" s="108"/>
      <c r="Q220" s="4"/>
      <c r="R220" s="75"/>
      <c r="S220" s="73">
        <v>42736</v>
      </c>
      <c r="T220" s="16">
        <v>43100</v>
      </c>
      <c r="U220" s="17">
        <f t="shared" si="1"/>
        <v>52</v>
      </c>
      <c r="V220" s="140">
        <f>SUM(V221:V226)</f>
        <v>6</v>
      </c>
      <c r="W220" s="153" t="s">
        <v>84</v>
      </c>
      <c r="X220" s="153"/>
      <c r="Y220" s="153"/>
      <c r="Z220" s="153"/>
      <c r="AA220" s="153"/>
      <c r="AB220" s="153"/>
      <c r="AC220" s="55">
        <f>+O220-Y220</f>
        <v>0</v>
      </c>
      <c r="AD220" s="56">
        <f>+V220/N220</f>
        <v>1</v>
      </c>
      <c r="AE220" s="28" t="e">
        <f>+Y220/O220</f>
        <v>#DIV/0!</v>
      </c>
      <c r="AF220" s="59">
        <f>IF(R220=0,0,+Z220/R220)</f>
        <v>0</v>
      </c>
      <c r="AG220" s="409"/>
    </row>
    <row r="221" spans="1:33" ht="60" x14ac:dyDescent="0.2">
      <c r="A221" s="678"/>
      <c r="B221" s="559"/>
      <c r="C221" s="678"/>
      <c r="D221" s="678"/>
      <c r="E221" s="678"/>
      <c r="F221" s="678"/>
      <c r="G221" s="678"/>
      <c r="H221" s="678"/>
      <c r="I221" s="131" t="s">
        <v>53</v>
      </c>
      <c r="J221" s="93" t="s">
        <v>572</v>
      </c>
      <c r="K221" s="20" t="s">
        <v>270</v>
      </c>
      <c r="L221" s="20" t="s">
        <v>17</v>
      </c>
      <c r="M221" s="12" t="s">
        <v>509</v>
      </c>
      <c r="N221" s="12">
        <v>1</v>
      </c>
      <c r="O221" s="381" t="s">
        <v>84</v>
      </c>
      <c r="P221" s="382"/>
      <c r="Q221" s="382"/>
      <c r="R221" s="383"/>
      <c r="S221" s="95"/>
      <c r="T221" s="8"/>
      <c r="U221" s="14">
        <f t="shared" ref="U221:U227" si="8">ROUND((T221-S221)/7,0)</f>
        <v>0</v>
      </c>
      <c r="V221" s="138">
        <v>1</v>
      </c>
      <c r="W221" s="367"/>
      <c r="X221" s="367"/>
      <c r="Y221" s="367"/>
      <c r="Z221" s="367"/>
      <c r="AA221" s="367"/>
      <c r="AB221" s="368"/>
      <c r="AC221" s="384"/>
      <c r="AD221" s="63">
        <f t="shared" si="7"/>
        <v>1</v>
      </c>
      <c r="AE221" s="370"/>
      <c r="AF221" s="385" t="s">
        <v>60</v>
      </c>
      <c r="AG221" s="685"/>
    </row>
    <row r="222" spans="1:33" ht="48" x14ac:dyDescent="0.2">
      <c r="A222" s="678"/>
      <c r="B222" s="559"/>
      <c r="C222" s="678"/>
      <c r="D222" s="678"/>
      <c r="E222" s="678"/>
      <c r="F222" s="678"/>
      <c r="G222" s="678"/>
      <c r="H222" s="678"/>
      <c r="I222" s="131" t="s">
        <v>54</v>
      </c>
      <c r="J222" s="93" t="s">
        <v>573</v>
      </c>
      <c r="K222" s="20" t="s">
        <v>270</v>
      </c>
      <c r="L222" s="20" t="s">
        <v>574</v>
      </c>
      <c r="M222" s="12" t="s">
        <v>575</v>
      </c>
      <c r="N222" s="12">
        <v>1</v>
      </c>
      <c r="O222" s="386"/>
      <c r="P222" s="387"/>
      <c r="Q222" s="387"/>
      <c r="R222" s="388"/>
      <c r="S222" s="95"/>
      <c r="T222" s="8"/>
      <c r="U222" s="14">
        <f t="shared" si="8"/>
        <v>0</v>
      </c>
      <c r="V222" s="138">
        <v>1</v>
      </c>
      <c r="W222" s="367"/>
      <c r="X222" s="367"/>
      <c r="Y222" s="367"/>
      <c r="Z222" s="367"/>
      <c r="AA222" s="367"/>
      <c r="AB222" s="368"/>
      <c r="AC222" s="389"/>
      <c r="AD222" s="92">
        <f t="shared" si="7"/>
        <v>1</v>
      </c>
      <c r="AE222" s="373"/>
      <c r="AF222" s="215"/>
      <c r="AG222" s="686"/>
    </row>
    <row r="223" spans="1:33" ht="48" x14ac:dyDescent="0.2">
      <c r="A223" s="678"/>
      <c r="B223" s="559"/>
      <c r="C223" s="678"/>
      <c r="D223" s="678"/>
      <c r="E223" s="678"/>
      <c r="F223" s="678"/>
      <c r="G223" s="678"/>
      <c r="H223" s="678"/>
      <c r="I223" s="131" t="s">
        <v>55</v>
      </c>
      <c r="J223" s="93" t="s">
        <v>576</v>
      </c>
      <c r="K223" s="20" t="s">
        <v>270</v>
      </c>
      <c r="L223" s="20" t="s">
        <v>17</v>
      </c>
      <c r="M223" s="12" t="s">
        <v>575</v>
      </c>
      <c r="N223" s="12">
        <v>1</v>
      </c>
      <c r="O223" s="386"/>
      <c r="P223" s="387"/>
      <c r="Q223" s="387"/>
      <c r="R223" s="388"/>
      <c r="S223" s="95"/>
      <c r="T223" s="8"/>
      <c r="U223" s="14">
        <f t="shared" si="8"/>
        <v>0</v>
      </c>
      <c r="V223" s="138">
        <v>1</v>
      </c>
      <c r="W223" s="367"/>
      <c r="X223" s="367"/>
      <c r="Y223" s="367"/>
      <c r="Z223" s="367"/>
      <c r="AA223" s="367"/>
      <c r="AB223" s="368"/>
      <c r="AC223" s="389"/>
      <c r="AD223" s="57">
        <f t="shared" si="7"/>
        <v>1</v>
      </c>
      <c r="AE223" s="373"/>
      <c r="AF223" s="216"/>
      <c r="AG223" s="686"/>
    </row>
    <row r="224" spans="1:33" ht="48" x14ac:dyDescent="0.2">
      <c r="A224" s="678"/>
      <c r="B224" s="559"/>
      <c r="C224" s="678"/>
      <c r="D224" s="678"/>
      <c r="E224" s="678"/>
      <c r="F224" s="678"/>
      <c r="G224" s="678"/>
      <c r="H224" s="678"/>
      <c r="I224" s="131" t="s">
        <v>56</v>
      </c>
      <c r="J224" s="93" t="s">
        <v>577</v>
      </c>
      <c r="K224" s="114" t="s">
        <v>270</v>
      </c>
      <c r="L224" s="20" t="s">
        <v>17</v>
      </c>
      <c r="M224" s="12" t="s">
        <v>509</v>
      </c>
      <c r="N224" s="12">
        <v>1</v>
      </c>
      <c r="O224" s="386"/>
      <c r="P224" s="387"/>
      <c r="Q224" s="387"/>
      <c r="R224" s="388"/>
      <c r="S224" s="95"/>
      <c r="T224" s="8"/>
      <c r="U224" s="14">
        <f t="shared" si="8"/>
        <v>0</v>
      </c>
      <c r="V224" s="138">
        <v>1</v>
      </c>
      <c r="W224" s="367"/>
      <c r="X224" s="367"/>
      <c r="Y224" s="367"/>
      <c r="Z224" s="367"/>
      <c r="AA224" s="367"/>
      <c r="AB224" s="368"/>
      <c r="AC224" s="389"/>
      <c r="AD224" s="57">
        <f t="shared" si="7"/>
        <v>1</v>
      </c>
      <c r="AE224" s="373"/>
      <c r="AF224" s="216"/>
      <c r="AG224" s="686"/>
    </row>
    <row r="225" spans="1:33" ht="48" x14ac:dyDescent="0.2">
      <c r="A225" s="678"/>
      <c r="B225" s="559"/>
      <c r="C225" s="678"/>
      <c r="D225" s="678"/>
      <c r="E225" s="678"/>
      <c r="F225" s="678"/>
      <c r="G225" s="678"/>
      <c r="H225" s="678"/>
      <c r="I225" s="131" t="s">
        <v>57</v>
      </c>
      <c r="J225" s="93" t="s">
        <v>578</v>
      </c>
      <c r="K225" s="20" t="s">
        <v>270</v>
      </c>
      <c r="L225" s="20" t="s">
        <v>17</v>
      </c>
      <c r="M225" s="12" t="s">
        <v>509</v>
      </c>
      <c r="N225" s="12">
        <v>1</v>
      </c>
      <c r="O225" s="386"/>
      <c r="P225" s="387"/>
      <c r="Q225" s="387"/>
      <c r="R225" s="388"/>
      <c r="S225" s="95"/>
      <c r="T225" s="8"/>
      <c r="U225" s="14">
        <f t="shared" si="8"/>
        <v>0</v>
      </c>
      <c r="V225" s="138">
        <v>1</v>
      </c>
      <c r="W225" s="367"/>
      <c r="X225" s="367"/>
      <c r="Y225" s="367"/>
      <c r="Z225" s="367"/>
      <c r="AA225" s="367"/>
      <c r="AB225" s="368"/>
      <c r="AC225" s="389"/>
      <c r="AD225" s="57">
        <f t="shared" si="7"/>
        <v>1</v>
      </c>
      <c r="AE225" s="373"/>
      <c r="AF225" s="216"/>
      <c r="AG225" s="686"/>
    </row>
    <row r="226" spans="1:33" ht="48.75" thickBot="1" x14ac:dyDescent="0.25">
      <c r="A226" s="678"/>
      <c r="B226" s="559"/>
      <c r="C226" s="678"/>
      <c r="D226" s="678"/>
      <c r="E226" s="678"/>
      <c r="F226" s="678"/>
      <c r="G226" s="678"/>
      <c r="H226" s="678"/>
      <c r="I226" s="131" t="s">
        <v>58</v>
      </c>
      <c r="J226" s="93" t="s">
        <v>579</v>
      </c>
      <c r="K226" s="20" t="s">
        <v>270</v>
      </c>
      <c r="L226" s="20" t="s">
        <v>574</v>
      </c>
      <c r="M226" s="12" t="s">
        <v>580</v>
      </c>
      <c r="N226" s="12">
        <v>1</v>
      </c>
      <c r="O226" s="386"/>
      <c r="P226" s="387"/>
      <c r="Q226" s="387"/>
      <c r="R226" s="388"/>
      <c r="S226" s="227"/>
      <c r="T226" s="228"/>
      <c r="U226" s="79">
        <f t="shared" si="8"/>
        <v>0</v>
      </c>
      <c r="V226" s="139">
        <v>1</v>
      </c>
      <c r="W226" s="367"/>
      <c r="X226" s="367"/>
      <c r="Y226" s="367"/>
      <c r="Z226" s="367"/>
      <c r="AA226" s="367"/>
      <c r="AB226" s="368"/>
      <c r="AC226" s="390"/>
      <c r="AD226" s="82">
        <f t="shared" si="7"/>
        <v>1</v>
      </c>
      <c r="AE226" s="391"/>
      <c r="AF226" s="216"/>
      <c r="AG226" s="686"/>
    </row>
    <row r="227" spans="1:33" ht="84.75" thickBot="1" x14ac:dyDescent="0.25">
      <c r="A227" s="681" t="s">
        <v>881</v>
      </c>
      <c r="B227" s="559"/>
      <c r="C227" s="681" t="s">
        <v>263</v>
      </c>
      <c r="D227" s="681" t="s">
        <v>264</v>
      </c>
      <c r="E227" s="681" t="s">
        <v>265</v>
      </c>
      <c r="F227" s="681" t="s">
        <v>266</v>
      </c>
      <c r="G227" s="681"/>
      <c r="H227" s="681" t="s">
        <v>268</v>
      </c>
      <c r="I227" s="377">
        <v>2.2999999999999998</v>
      </c>
      <c r="J227" s="378" t="s">
        <v>581</v>
      </c>
      <c r="K227" s="378" t="s">
        <v>270</v>
      </c>
      <c r="L227" s="378" t="s">
        <v>17</v>
      </c>
      <c r="M227" s="379"/>
      <c r="N227" s="380">
        <f>SUM(N228:N231)</f>
        <v>16</v>
      </c>
      <c r="O227" s="108"/>
      <c r="P227" s="108"/>
      <c r="Q227" s="4"/>
      <c r="R227" s="75"/>
      <c r="S227" s="392">
        <v>42736</v>
      </c>
      <c r="T227" s="392">
        <v>43100</v>
      </c>
      <c r="U227" s="380">
        <f t="shared" si="8"/>
        <v>52</v>
      </c>
      <c r="V227" s="380">
        <f>SUM(V228:V231)</f>
        <v>1</v>
      </c>
      <c r="W227" s="380">
        <v>0</v>
      </c>
      <c r="X227" s="380">
        <v>0</v>
      </c>
      <c r="Y227" s="380">
        <v>0</v>
      </c>
      <c r="Z227" s="380">
        <v>0</v>
      </c>
      <c r="AA227" s="392">
        <v>42736</v>
      </c>
      <c r="AB227" s="392">
        <v>43100</v>
      </c>
      <c r="AC227" s="380">
        <f>+O227-Y227</f>
        <v>0</v>
      </c>
      <c r="AD227" s="393">
        <f>+V227/N227</f>
        <v>6.25E-2</v>
      </c>
      <c r="AE227" s="394" t="e">
        <f>+Y227/O227</f>
        <v>#DIV/0!</v>
      </c>
      <c r="AF227" s="416">
        <f>IF(R227=0,0,+Z227/R227)</f>
        <v>0</v>
      </c>
      <c r="AG227" s="417"/>
    </row>
    <row r="228" spans="1:33" ht="48" x14ac:dyDescent="0.2">
      <c r="A228" s="681"/>
      <c r="B228" s="559"/>
      <c r="C228" s="681"/>
      <c r="D228" s="681"/>
      <c r="E228" s="681"/>
      <c r="F228" s="681"/>
      <c r="G228" s="681"/>
      <c r="H228" s="681"/>
      <c r="I228" s="131" t="s">
        <v>582</v>
      </c>
      <c r="J228" s="93" t="s">
        <v>583</v>
      </c>
      <c r="K228" s="20" t="s">
        <v>270</v>
      </c>
      <c r="L228" s="20" t="s">
        <v>574</v>
      </c>
      <c r="M228" s="12" t="s">
        <v>509</v>
      </c>
      <c r="N228" s="12">
        <v>7</v>
      </c>
      <c r="O228" s="386"/>
      <c r="P228" s="387"/>
      <c r="Q228" s="387"/>
      <c r="R228" s="388"/>
      <c r="S228" s="227"/>
      <c r="T228" s="228"/>
      <c r="U228" s="360"/>
      <c r="V228" s="361">
        <v>1</v>
      </c>
      <c r="W228" s="367"/>
      <c r="X228" s="367"/>
      <c r="Y228" s="367"/>
      <c r="Z228" s="367"/>
      <c r="AA228" s="367"/>
      <c r="AB228" s="368"/>
      <c r="AC228" s="396"/>
      <c r="AD228" s="397">
        <f t="shared" si="7"/>
        <v>0.14285714285714285</v>
      </c>
      <c r="AE228" s="398"/>
      <c r="AF228" s="395"/>
      <c r="AG228" s="414"/>
    </row>
    <row r="229" spans="1:33" ht="48" x14ac:dyDescent="0.2">
      <c r="A229" s="681"/>
      <c r="B229" s="559"/>
      <c r="C229" s="681"/>
      <c r="D229" s="681"/>
      <c r="E229" s="681"/>
      <c r="F229" s="681"/>
      <c r="G229" s="681"/>
      <c r="H229" s="681"/>
      <c r="I229" s="131" t="s">
        <v>584</v>
      </c>
      <c r="J229" s="93" t="s">
        <v>585</v>
      </c>
      <c r="K229" s="20" t="s">
        <v>270</v>
      </c>
      <c r="L229" s="20" t="s">
        <v>17</v>
      </c>
      <c r="M229" s="12" t="s">
        <v>566</v>
      </c>
      <c r="N229" s="12">
        <v>1</v>
      </c>
      <c r="O229" s="386"/>
      <c r="P229" s="387"/>
      <c r="Q229" s="387"/>
      <c r="R229" s="388"/>
      <c r="S229" s="227"/>
      <c r="T229" s="228"/>
      <c r="U229" s="79"/>
      <c r="V229" s="139"/>
      <c r="W229" s="367"/>
      <c r="X229" s="367"/>
      <c r="Y229" s="367"/>
      <c r="Z229" s="367"/>
      <c r="AA229" s="367"/>
      <c r="AB229" s="368"/>
      <c r="AC229" s="390"/>
      <c r="AD229" s="82">
        <f t="shared" si="7"/>
        <v>0</v>
      </c>
      <c r="AE229" s="398"/>
      <c r="AF229" s="395"/>
      <c r="AG229" s="414"/>
    </row>
    <row r="230" spans="1:33" ht="48" x14ac:dyDescent="0.2">
      <c r="A230" s="681"/>
      <c r="B230" s="559"/>
      <c r="C230" s="681"/>
      <c r="D230" s="681"/>
      <c r="E230" s="681"/>
      <c r="F230" s="681"/>
      <c r="G230" s="681"/>
      <c r="H230" s="681"/>
      <c r="I230" s="131" t="s">
        <v>586</v>
      </c>
      <c r="J230" s="93" t="s">
        <v>587</v>
      </c>
      <c r="K230" s="20" t="s">
        <v>270</v>
      </c>
      <c r="L230" s="20" t="s">
        <v>574</v>
      </c>
      <c r="M230" s="12" t="s">
        <v>588</v>
      </c>
      <c r="N230" s="12">
        <v>7</v>
      </c>
      <c r="O230" s="386"/>
      <c r="P230" s="387"/>
      <c r="Q230" s="387"/>
      <c r="R230" s="388"/>
      <c r="S230" s="227"/>
      <c r="T230" s="228"/>
      <c r="U230" s="79"/>
      <c r="V230" s="139"/>
      <c r="W230" s="367"/>
      <c r="X230" s="367"/>
      <c r="Y230" s="367"/>
      <c r="Z230" s="367"/>
      <c r="AA230" s="367"/>
      <c r="AB230" s="368"/>
      <c r="AC230" s="390"/>
      <c r="AD230" s="82">
        <f t="shared" si="7"/>
        <v>0</v>
      </c>
      <c r="AE230" s="398"/>
      <c r="AF230" s="395"/>
      <c r="AG230" s="414"/>
    </row>
    <row r="231" spans="1:33" ht="48.75" thickBot="1" x14ac:dyDescent="0.25">
      <c r="A231" s="681"/>
      <c r="B231" s="559"/>
      <c r="C231" s="681"/>
      <c r="D231" s="681"/>
      <c r="E231" s="681"/>
      <c r="F231" s="681"/>
      <c r="G231" s="681"/>
      <c r="H231" s="681"/>
      <c r="I231" s="131" t="s">
        <v>589</v>
      </c>
      <c r="J231" s="93" t="s">
        <v>590</v>
      </c>
      <c r="K231" s="20" t="s">
        <v>270</v>
      </c>
      <c r="L231" s="20" t="s">
        <v>574</v>
      </c>
      <c r="M231" s="12" t="s">
        <v>591</v>
      </c>
      <c r="N231" s="12">
        <v>1</v>
      </c>
      <c r="O231" s="386"/>
      <c r="P231" s="387"/>
      <c r="Q231" s="387"/>
      <c r="R231" s="388"/>
      <c r="S231" s="227"/>
      <c r="T231" s="228"/>
      <c r="U231" s="79"/>
      <c r="V231" s="139"/>
      <c r="W231" s="367"/>
      <c r="X231" s="367"/>
      <c r="Y231" s="367"/>
      <c r="Z231" s="367"/>
      <c r="AA231" s="367"/>
      <c r="AB231" s="368"/>
      <c r="AC231" s="390"/>
      <c r="AD231" s="82">
        <f t="shared" si="7"/>
        <v>0</v>
      </c>
      <c r="AE231" s="398"/>
      <c r="AF231" s="395"/>
      <c r="AG231" s="414"/>
    </row>
    <row r="232" spans="1:33" ht="48.75" thickBot="1" x14ac:dyDescent="0.25">
      <c r="A232" s="678" t="s">
        <v>881</v>
      </c>
      <c r="B232" s="678"/>
      <c r="C232" s="678" t="s">
        <v>263</v>
      </c>
      <c r="D232" s="678" t="s">
        <v>264</v>
      </c>
      <c r="E232" s="678" t="s">
        <v>265</v>
      </c>
      <c r="F232" s="678" t="s">
        <v>266</v>
      </c>
      <c r="G232" s="678"/>
      <c r="H232" s="678" t="s">
        <v>268</v>
      </c>
      <c r="I232" s="377">
        <v>2.4</v>
      </c>
      <c r="J232" s="378" t="s">
        <v>592</v>
      </c>
      <c r="K232" s="378" t="s">
        <v>270</v>
      </c>
      <c r="L232" s="378" t="s">
        <v>17</v>
      </c>
      <c r="M232" s="379"/>
      <c r="N232" s="380">
        <f>SUM(N233:N238)</f>
        <v>12</v>
      </c>
      <c r="O232" s="108"/>
      <c r="P232" s="108"/>
      <c r="Q232" s="4"/>
      <c r="R232" s="75"/>
      <c r="S232" s="392">
        <v>42736</v>
      </c>
      <c r="T232" s="392">
        <v>43100</v>
      </c>
      <c r="U232" s="380">
        <f t="shared" ref="U232" si="9">ROUND((T232-S232)/7,0)</f>
        <v>52</v>
      </c>
      <c r="V232" s="380">
        <f>SUM(V233:V238)</f>
        <v>0</v>
      </c>
      <c r="W232" s="380">
        <v>0</v>
      </c>
      <c r="X232" s="380">
        <v>0</v>
      </c>
      <c r="Y232" s="380">
        <v>0</v>
      </c>
      <c r="Z232" s="380">
        <v>0</v>
      </c>
      <c r="AA232" s="392">
        <v>42736</v>
      </c>
      <c r="AB232" s="392">
        <v>43100</v>
      </c>
      <c r="AC232" s="380">
        <f>+O232-Y232</f>
        <v>0</v>
      </c>
      <c r="AD232" s="393">
        <f>+V232/N232</f>
        <v>0</v>
      </c>
      <c r="AE232" s="394" t="e">
        <f>+Y232/O232</f>
        <v>#DIV/0!</v>
      </c>
      <c r="AF232" s="416">
        <f>IF(R232=0,0,+Z232/R232)</f>
        <v>0</v>
      </c>
      <c r="AG232" s="417"/>
    </row>
    <row r="233" spans="1:33" ht="48" x14ac:dyDescent="0.2">
      <c r="A233" s="678"/>
      <c r="B233" s="678"/>
      <c r="C233" s="678"/>
      <c r="D233" s="678"/>
      <c r="E233" s="678"/>
      <c r="F233" s="678"/>
      <c r="G233" s="678"/>
      <c r="H233" s="678"/>
      <c r="I233" s="131" t="s">
        <v>593</v>
      </c>
      <c r="J233" s="93" t="s">
        <v>594</v>
      </c>
      <c r="K233" s="20" t="s">
        <v>270</v>
      </c>
      <c r="L233" s="20" t="s">
        <v>17</v>
      </c>
      <c r="M233" s="12" t="s">
        <v>580</v>
      </c>
      <c r="N233" s="12">
        <v>1</v>
      </c>
      <c r="O233" s="386"/>
      <c r="P233" s="387"/>
      <c r="Q233" s="387"/>
      <c r="R233" s="388"/>
      <c r="S233" s="227"/>
      <c r="T233" s="228"/>
      <c r="U233" s="79"/>
      <c r="V233" s="139"/>
      <c r="W233" s="367"/>
      <c r="X233" s="367"/>
      <c r="Y233" s="367"/>
      <c r="Z233" s="367"/>
      <c r="AA233" s="367"/>
      <c r="AB233" s="368"/>
      <c r="AC233" s="390"/>
      <c r="AD233" s="82">
        <f t="shared" si="7"/>
        <v>0</v>
      </c>
      <c r="AE233" s="398"/>
      <c r="AF233" s="395"/>
      <c r="AG233" s="414"/>
    </row>
    <row r="234" spans="1:33" ht="48" x14ac:dyDescent="0.2">
      <c r="A234" s="678"/>
      <c r="B234" s="678"/>
      <c r="C234" s="678"/>
      <c r="D234" s="678"/>
      <c r="E234" s="678"/>
      <c r="F234" s="678"/>
      <c r="G234" s="678"/>
      <c r="H234" s="678"/>
      <c r="I234" s="131" t="s">
        <v>595</v>
      </c>
      <c r="J234" s="93" t="s">
        <v>596</v>
      </c>
      <c r="K234" s="20" t="s">
        <v>270</v>
      </c>
      <c r="L234" s="20" t="s">
        <v>17</v>
      </c>
      <c r="M234" s="12" t="s">
        <v>597</v>
      </c>
      <c r="N234" s="12">
        <v>1</v>
      </c>
      <c r="O234" s="386"/>
      <c r="P234" s="387"/>
      <c r="Q234" s="387"/>
      <c r="R234" s="388"/>
      <c r="S234" s="227"/>
      <c r="T234" s="228"/>
      <c r="U234" s="79"/>
      <c r="V234" s="139"/>
      <c r="W234" s="367"/>
      <c r="X234" s="367"/>
      <c r="Y234" s="367"/>
      <c r="Z234" s="367"/>
      <c r="AA234" s="367"/>
      <c r="AB234" s="368"/>
      <c r="AC234" s="390"/>
      <c r="AD234" s="82">
        <f t="shared" si="7"/>
        <v>0</v>
      </c>
      <c r="AE234" s="398"/>
      <c r="AF234" s="395"/>
      <c r="AG234" s="414"/>
    </row>
    <row r="235" spans="1:33" ht="48" x14ac:dyDescent="0.2">
      <c r="A235" s="678"/>
      <c r="B235" s="678"/>
      <c r="C235" s="678"/>
      <c r="D235" s="678"/>
      <c r="E235" s="678"/>
      <c r="F235" s="678"/>
      <c r="G235" s="678"/>
      <c r="H235" s="678"/>
      <c r="I235" s="131" t="s">
        <v>598</v>
      </c>
      <c r="J235" s="93" t="s">
        <v>599</v>
      </c>
      <c r="K235" s="20" t="s">
        <v>270</v>
      </c>
      <c r="L235" s="20" t="s">
        <v>17</v>
      </c>
      <c r="M235" s="12" t="s">
        <v>0</v>
      </c>
      <c r="N235" s="12">
        <v>1</v>
      </c>
      <c r="O235" s="386"/>
      <c r="P235" s="387"/>
      <c r="Q235" s="387"/>
      <c r="R235" s="388"/>
      <c r="S235" s="227"/>
      <c r="T235" s="228"/>
      <c r="U235" s="79"/>
      <c r="V235" s="139"/>
      <c r="W235" s="367"/>
      <c r="X235" s="367"/>
      <c r="Y235" s="367"/>
      <c r="Z235" s="367"/>
      <c r="AA235" s="367"/>
      <c r="AB235" s="368"/>
      <c r="AC235" s="390"/>
      <c r="AD235" s="82">
        <f t="shared" si="7"/>
        <v>0</v>
      </c>
      <c r="AE235" s="398"/>
      <c r="AF235" s="395"/>
      <c r="AG235" s="414"/>
    </row>
    <row r="236" spans="1:33" ht="48" x14ac:dyDescent="0.2">
      <c r="A236" s="678"/>
      <c r="B236" s="678"/>
      <c r="C236" s="678"/>
      <c r="D236" s="678"/>
      <c r="E236" s="678"/>
      <c r="F236" s="678"/>
      <c r="G236" s="678"/>
      <c r="H236" s="678"/>
      <c r="I236" s="131" t="s">
        <v>600</v>
      </c>
      <c r="J236" s="93" t="s">
        <v>601</v>
      </c>
      <c r="K236" s="20" t="s">
        <v>270</v>
      </c>
      <c r="L236" s="20" t="s">
        <v>17</v>
      </c>
      <c r="M236" s="12" t="s">
        <v>580</v>
      </c>
      <c r="N236" s="12">
        <v>1</v>
      </c>
      <c r="O236" s="386"/>
      <c r="P236" s="387"/>
      <c r="Q236" s="387"/>
      <c r="R236" s="388"/>
      <c r="S236" s="227"/>
      <c r="T236" s="228"/>
      <c r="U236" s="79"/>
      <c r="V236" s="139"/>
      <c r="W236" s="367"/>
      <c r="X236" s="367"/>
      <c r="Y236" s="367"/>
      <c r="Z236" s="367"/>
      <c r="AA236" s="367"/>
      <c r="AB236" s="368"/>
      <c r="AC236" s="390"/>
      <c r="AD236" s="82">
        <f t="shared" si="7"/>
        <v>0</v>
      </c>
      <c r="AE236" s="398"/>
      <c r="AF236" s="395"/>
      <c r="AG236" s="414"/>
    </row>
    <row r="237" spans="1:33" ht="48" x14ac:dyDescent="0.2">
      <c r="A237" s="678"/>
      <c r="B237" s="678"/>
      <c r="C237" s="678"/>
      <c r="D237" s="678"/>
      <c r="E237" s="678"/>
      <c r="F237" s="678"/>
      <c r="G237" s="678"/>
      <c r="H237" s="678"/>
      <c r="I237" s="131" t="s">
        <v>602</v>
      </c>
      <c r="J237" s="93" t="s">
        <v>603</v>
      </c>
      <c r="K237" s="114" t="s">
        <v>270</v>
      </c>
      <c r="L237" s="20" t="s">
        <v>17</v>
      </c>
      <c r="M237" s="12" t="s">
        <v>580</v>
      </c>
      <c r="N237" s="12">
        <v>1</v>
      </c>
      <c r="O237" s="386"/>
      <c r="P237" s="387"/>
      <c r="Q237" s="387"/>
      <c r="R237" s="388"/>
      <c r="S237" s="227"/>
      <c r="T237" s="228"/>
      <c r="U237" s="79"/>
      <c r="V237" s="139"/>
      <c r="W237" s="367"/>
      <c r="X237" s="367"/>
      <c r="Y237" s="367"/>
      <c r="Z237" s="367"/>
      <c r="AA237" s="367"/>
      <c r="AB237" s="368"/>
      <c r="AC237" s="390"/>
      <c r="AD237" s="82">
        <f t="shared" si="7"/>
        <v>0</v>
      </c>
      <c r="AE237" s="398"/>
      <c r="AF237" s="395"/>
      <c r="AG237" s="414"/>
    </row>
    <row r="238" spans="1:33" ht="48.75" thickBot="1" x14ac:dyDescent="0.25">
      <c r="A238" s="678"/>
      <c r="B238" s="678"/>
      <c r="C238" s="678"/>
      <c r="D238" s="678"/>
      <c r="E238" s="678"/>
      <c r="F238" s="678"/>
      <c r="G238" s="678"/>
      <c r="H238" s="678"/>
      <c r="I238" s="131" t="s">
        <v>604</v>
      </c>
      <c r="J238" s="93" t="s">
        <v>605</v>
      </c>
      <c r="K238" s="20" t="s">
        <v>270</v>
      </c>
      <c r="L238" s="20" t="s">
        <v>17</v>
      </c>
      <c r="M238" s="12" t="s">
        <v>588</v>
      </c>
      <c r="N238" s="12">
        <v>7</v>
      </c>
      <c r="O238" s="386"/>
      <c r="P238" s="387"/>
      <c r="Q238" s="387"/>
      <c r="R238" s="388"/>
      <c r="S238" s="227"/>
      <c r="T238" s="228"/>
      <c r="U238" s="79"/>
      <c r="V238" s="139"/>
      <c r="W238" s="367"/>
      <c r="X238" s="367"/>
      <c r="Y238" s="367"/>
      <c r="Z238" s="367"/>
      <c r="AA238" s="367"/>
      <c r="AB238" s="368"/>
      <c r="AC238" s="390"/>
      <c r="AD238" s="82">
        <f t="shared" si="7"/>
        <v>0</v>
      </c>
      <c r="AE238" s="398"/>
      <c r="AF238" s="395"/>
      <c r="AG238" s="414"/>
    </row>
    <row r="239" spans="1:33" ht="72.75" customHeight="1" thickBot="1" x14ac:dyDescent="0.25">
      <c r="A239" s="678" t="s">
        <v>881</v>
      </c>
      <c r="B239" s="678"/>
      <c r="C239" s="678" t="s">
        <v>263</v>
      </c>
      <c r="D239" s="678" t="s">
        <v>264</v>
      </c>
      <c r="E239" s="678" t="s">
        <v>265</v>
      </c>
      <c r="F239" s="678" t="s">
        <v>266</v>
      </c>
      <c r="G239" s="678"/>
      <c r="H239" s="678" t="s">
        <v>268</v>
      </c>
      <c r="I239" s="377">
        <v>2.5</v>
      </c>
      <c r="J239" s="378" t="s">
        <v>606</v>
      </c>
      <c r="K239" s="378" t="s">
        <v>270</v>
      </c>
      <c r="L239" s="378" t="s">
        <v>17</v>
      </c>
      <c r="M239" s="379"/>
      <c r="N239" s="380">
        <f>SUM(N240:N245)</f>
        <v>225</v>
      </c>
      <c r="O239" s="108"/>
      <c r="P239" s="108"/>
      <c r="Q239" s="4"/>
      <c r="R239" s="75"/>
      <c r="S239" s="392">
        <v>42736</v>
      </c>
      <c r="T239" s="392">
        <v>43100</v>
      </c>
      <c r="U239" s="380">
        <f t="shared" ref="U239" si="10">ROUND((T239-S239)/7,0)</f>
        <v>52</v>
      </c>
      <c r="V239" s="380">
        <f>SUM(V240:V245)</f>
        <v>0</v>
      </c>
      <c r="W239" s="380">
        <v>0</v>
      </c>
      <c r="X239" s="380">
        <v>0</v>
      </c>
      <c r="Y239" s="380">
        <v>0</v>
      </c>
      <c r="Z239" s="380">
        <v>0</v>
      </c>
      <c r="AA239" s="392">
        <v>42736</v>
      </c>
      <c r="AB239" s="392">
        <v>43100</v>
      </c>
      <c r="AC239" s="380">
        <f>+O239-Y239</f>
        <v>0</v>
      </c>
      <c r="AD239" s="393">
        <f>+V239/N239</f>
        <v>0</v>
      </c>
      <c r="AE239" s="398"/>
      <c r="AF239" s="416"/>
      <c r="AG239" s="417"/>
    </row>
    <row r="240" spans="1:33" ht="48" x14ac:dyDescent="0.2">
      <c r="A240" s="678"/>
      <c r="B240" s="678"/>
      <c r="C240" s="678"/>
      <c r="D240" s="678"/>
      <c r="E240" s="678"/>
      <c r="F240" s="678"/>
      <c r="G240" s="678"/>
      <c r="H240" s="678"/>
      <c r="I240" s="131" t="s">
        <v>607</v>
      </c>
      <c r="J240" s="93" t="s">
        <v>608</v>
      </c>
      <c r="K240" s="20" t="s">
        <v>270</v>
      </c>
      <c r="L240" s="20" t="s">
        <v>17</v>
      </c>
      <c r="M240" s="12" t="s">
        <v>609</v>
      </c>
      <c r="N240" s="12">
        <v>1</v>
      </c>
      <c r="O240" s="386"/>
      <c r="P240" s="387"/>
      <c r="Q240" s="387"/>
      <c r="R240" s="388"/>
      <c r="S240" s="227"/>
      <c r="T240" s="228"/>
      <c r="U240" s="79"/>
      <c r="V240" s="139"/>
      <c r="W240" s="367"/>
      <c r="X240" s="367"/>
      <c r="Y240" s="367"/>
      <c r="Z240" s="367"/>
      <c r="AA240" s="367"/>
      <c r="AB240" s="368"/>
      <c r="AC240" s="390"/>
      <c r="AD240" s="82">
        <f t="shared" si="7"/>
        <v>0</v>
      </c>
      <c r="AE240" s="398"/>
      <c r="AF240" s="395"/>
      <c r="AG240" s="414"/>
    </row>
    <row r="241" spans="1:33" ht="48" x14ac:dyDescent="0.2">
      <c r="A241" s="678"/>
      <c r="B241" s="678"/>
      <c r="C241" s="678"/>
      <c r="D241" s="678"/>
      <c r="E241" s="678"/>
      <c r="F241" s="678"/>
      <c r="G241" s="678"/>
      <c r="H241" s="678"/>
      <c r="I241" s="131" t="s">
        <v>610</v>
      </c>
      <c r="J241" s="93" t="s">
        <v>611</v>
      </c>
      <c r="K241" s="20" t="s">
        <v>270</v>
      </c>
      <c r="L241" s="20" t="s">
        <v>612</v>
      </c>
      <c r="M241" s="12" t="s">
        <v>613</v>
      </c>
      <c r="N241" s="12">
        <v>1</v>
      </c>
      <c r="O241" s="386"/>
      <c r="P241" s="387"/>
      <c r="Q241" s="387"/>
      <c r="R241" s="388"/>
      <c r="S241" s="227"/>
      <c r="T241" s="228"/>
      <c r="U241" s="79"/>
      <c r="V241" s="139"/>
      <c r="W241" s="367"/>
      <c r="X241" s="367"/>
      <c r="Y241" s="367"/>
      <c r="Z241" s="367"/>
      <c r="AA241" s="367"/>
      <c r="AB241" s="368"/>
      <c r="AC241" s="390"/>
      <c r="AD241" s="82">
        <f t="shared" si="7"/>
        <v>0</v>
      </c>
      <c r="AE241" s="398"/>
      <c r="AF241" s="395"/>
      <c r="AG241" s="414"/>
    </row>
    <row r="242" spans="1:33" ht="48" x14ac:dyDescent="0.2">
      <c r="A242" s="678"/>
      <c r="B242" s="678"/>
      <c r="C242" s="678"/>
      <c r="D242" s="678"/>
      <c r="E242" s="678"/>
      <c r="F242" s="678"/>
      <c r="G242" s="678"/>
      <c r="H242" s="678"/>
      <c r="I242" s="131" t="s">
        <v>614</v>
      </c>
      <c r="J242" s="93" t="s">
        <v>615</v>
      </c>
      <c r="K242" s="20" t="s">
        <v>270</v>
      </c>
      <c r="L242" s="20" t="s">
        <v>612</v>
      </c>
      <c r="M242" s="12" t="s">
        <v>509</v>
      </c>
      <c r="N242" s="12">
        <v>1</v>
      </c>
      <c r="O242" s="386"/>
      <c r="P242" s="387"/>
      <c r="Q242" s="387"/>
      <c r="R242" s="388"/>
      <c r="S242" s="227"/>
      <c r="T242" s="228"/>
      <c r="U242" s="79"/>
      <c r="V242" s="139"/>
      <c r="W242" s="367"/>
      <c r="X242" s="367"/>
      <c r="Y242" s="367"/>
      <c r="Z242" s="367"/>
      <c r="AA242" s="367"/>
      <c r="AB242" s="368"/>
      <c r="AC242" s="390"/>
      <c r="AD242" s="82">
        <f t="shared" si="7"/>
        <v>0</v>
      </c>
      <c r="AE242" s="398"/>
      <c r="AF242" s="395"/>
      <c r="AG242" s="414"/>
    </row>
    <row r="243" spans="1:33" ht="48" x14ac:dyDescent="0.2">
      <c r="A243" s="678"/>
      <c r="B243" s="678"/>
      <c r="C243" s="678"/>
      <c r="D243" s="678"/>
      <c r="E243" s="678"/>
      <c r="F243" s="678"/>
      <c r="G243" s="678"/>
      <c r="H243" s="678"/>
      <c r="I243" s="131" t="s">
        <v>616</v>
      </c>
      <c r="J243" s="93" t="s">
        <v>617</v>
      </c>
      <c r="K243" s="114" t="s">
        <v>270</v>
      </c>
      <c r="L243" s="20" t="s">
        <v>612</v>
      </c>
      <c r="M243" s="12" t="s">
        <v>580</v>
      </c>
      <c r="N243" s="12">
        <v>12</v>
      </c>
      <c r="O243" s="386"/>
      <c r="P243" s="387"/>
      <c r="Q243" s="387"/>
      <c r="R243" s="388"/>
      <c r="S243" s="227"/>
      <c r="T243" s="228"/>
      <c r="U243" s="79"/>
      <c r="V243" s="139"/>
      <c r="W243" s="367"/>
      <c r="X243" s="367"/>
      <c r="Y243" s="367"/>
      <c r="Z243" s="367"/>
      <c r="AA243" s="367"/>
      <c r="AB243" s="368"/>
      <c r="AC243" s="390"/>
      <c r="AD243" s="82">
        <f t="shared" si="7"/>
        <v>0</v>
      </c>
      <c r="AE243" s="398"/>
      <c r="AF243" s="395"/>
      <c r="AG243" s="414"/>
    </row>
    <row r="244" spans="1:33" ht="48" x14ac:dyDescent="0.2">
      <c r="A244" s="678"/>
      <c r="B244" s="678"/>
      <c r="C244" s="678"/>
      <c r="D244" s="678"/>
      <c r="E244" s="678"/>
      <c r="F244" s="678"/>
      <c r="G244" s="678"/>
      <c r="H244" s="678"/>
      <c r="I244" s="131" t="s">
        <v>618</v>
      </c>
      <c r="J244" s="225" t="s">
        <v>619</v>
      </c>
      <c r="K244" s="114" t="s">
        <v>270</v>
      </c>
      <c r="L244" s="19" t="s">
        <v>612</v>
      </c>
      <c r="M244" s="7" t="s">
        <v>620</v>
      </c>
      <c r="N244" s="7">
        <v>150</v>
      </c>
      <c r="O244" s="386"/>
      <c r="P244" s="387"/>
      <c r="Q244" s="387"/>
      <c r="R244" s="388"/>
      <c r="S244" s="227"/>
      <c r="T244" s="228"/>
      <c r="U244" s="79"/>
      <c r="V244" s="139"/>
      <c r="W244" s="367"/>
      <c r="X244" s="367"/>
      <c r="Y244" s="367"/>
      <c r="Z244" s="367"/>
      <c r="AA244" s="367"/>
      <c r="AB244" s="368"/>
      <c r="AC244" s="390"/>
      <c r="AD244" s="82">
        <f t="shared" si="7"/>
        <v>0</v>
      </c>
      <c r="AE244" s="398"/>
      <c r="AF244" s="395"/>
      <c r="AG244" s="414"/>
    </row>
    <row r="245" spans="1:33" ht="48.75" thickBot="1" x14ac:dyDescent="0.25">
      <c r="A245" s="678"/>
      <c r="B245" s="678"/>
      <c r="C245" s="678"/>
      <c r="D245" s="678"/>
      <c r="E245" s="678"/>
      <c r="F245" s="678"/>
      <c r="G245" s="678"/>
      <c r="H245" s="678"/>
      <c r="I245" s="131" t="s">
        <v>621</v>
      </c>
      <c r="J245" s="225" t="s">
        <v>622</v>
      </c>
      <c r="K245" s="114" t="s">
        <v>270</v>
      </c>
      <c r="L245" s="19" t="s">
        <v>612</v>
      </c>
      <c r="M245" s="7" t="s">
        <v>623</v>
      </c>
      <c r="N245" s="7">
        <v>60</v>
      </c>
      <c r="O245" s="386"/>
      <c r="P245" s="387"/>
      <c r="Q245" s="387"/>
      <c r="R245" s="388"/>
      <c r="S245" s="227"/>
      <c r="T245" s="228"/>
      <c r="U245" s="79"/>
      <c r="V245" s="139"/>
      <c r="W245" s="367"/>
      <c r="X245" s="367"/>
      <c r="Y245" s="367"/>
      <c r="Z245" s="367"/>
      <c r="AA245" s="367"/>
      <c r="AB245" s="368"/>
      <c r="AC245" s="390"/>
      <c r="AD245" s="82">
        <f t="shared" si="7"/>
        <v>0</v>
      </c>
      <c r="AE245" s="398"/>
      <c r="AF245" s="395"/>
      <c r="AG245" s="414"/>
    </row>
    <row r="246" spans="1:33" ht="48.75" thickBot="1" x14ac:dyDescent="0.25">
      <c r="A246" s="678" t="s">
        <v>881</v>
      </c>
      <c r="B246" s="678"/>
      <c r="C246" s="678" t="s">
        <v>263</v>
      </c>
      <c r="D246" s="678" t="s">
        <v>264</v>
      </c>
      <c r="E246" s="678" t="s">
        <v>265</v>
      </c>
      <c r="F246" s="678" t="s">
        <v>266</v>
      </c>
      <c r="G246" s="678"/>
      <c r="H246" s="678" t="s">
        <v>268</v>
      </c>
      <c r="I246" s="377">
        <v>2.7</v>
      </c>
      <c r="J246" s="378" t="s">
        <v>624</v>
      </c>
      <c r="K246" s="378" t="s">
        <v>270</v>
      </c>
      <c r="L246" s="378" t="s">
        <v>17</v>
      </c>
      <c r="M246" s="379">
        <f>SUM(M247:M248)</f>
        <v>0</v>
      </c>
      <c r="N246" s="380">
        <f>SUM(N247:N248)</f>
        <v>500</v>
      </c>
      <c r="O246" s="108"/>
      <c r="P246" s="108"/>
      <c r="Q246" s="4"/>
      <c r="R246" s="75"/>
      <c r="S246" s="392">
        <v>42736</v>
      </c>
      <c r="T246" s="392">
        <v>43100</v>
      </c>
      <c r="U246" s="380">
        <f t="shared" ref="U246" si="11">ROUND((T246-S246)/7,0)</f>
        <v>52</v>
      </c>
      <c r="V246" s="380">
        <f>SUM(V247:V248)</f>
        <v>773</v>
      </c>
      <c r="W246" s="380">
        <v>0</v>
      </c>
      <c r="X246" s="380">
        <v>0</v>
      </c>
      <c r="Y246" s="380">
        <v>0</v>
      </c>
      <c r="Z246" s="380">
        <v>0</v>
      </c>
      <c r="AA246" s="392">
        <v>42736</v>
      </c>
      <c r="AB246" s="392">
        <v>43100</v>
      </c>
      <c r="AC246" s="380">
        <f>+O246-Y246</f>
        <v>0</v>
      </c>
      <c r="AD246" s="393">
        <f>+V246/N246</f>
        <v>1.546</v>
      </c>
      <c r="AE246" s="398"/>
      <c r="AF246" s="416"/>
      <c r="AG246" s="417"/>
    </row>
    <row r="247" spans="1:33" ht="48" x14ac:dyDescent="0.2">
      <c r="A247" s="678"/>
      <c r="B247" s="678"/>
      <c r="C247" s="678"/>
      <c r="D247" s="678"/>
      <c r="E247" s="678"/>
      <c r="F247" s="678"/>
      <c r="G247" s="678"/>
      <c r="H247" s="678"/>
      <c r="I247" s="131" t="s">
        <v>625</v>
      </c>
      <c r="J247" s="93" t="s">
        <v>626</v>
      </c>
      <c r="K247" s="20" t="s">
        <v>270</v>
      </c>
      <c r="L247" s="20" t="s">
        <v>284</v>
      </c>
      <c r="M247" s="12" t="s">
        <v>627</v>
      </c>
      <c r="N247" s="12">
        <v>250</v>
      </c>
      <c r="O247" s="386"/>
      <c r="P247" s="387"/>
      <c r="Q247" s="387"/>
      <c r="R247" s="388"/>
      <c r="S247" s="227"/>
      <c r="T247" s="228"/>
      <c r="U247" s="79"/>
      <c r="V247" s="139">
        <v>301</v>
      </c>
      <c r="W247" s="367"/>
      <c r="X247" s="367"/>
      <c r="Y247" s="367"/>
      <c r="Z247" s="367"/>
      <c r="AA247" s="367"/>
      <c r="AB247" s="368"/>
      <c r="AC247" s="390"/>
      <c r="AD247" s="82">
        <f t="shared" si="7"/>
        <v>1.204</v>
      </c>
      <c r="AE247" s="398"/>
      <c r="AF247" s="395"/>
      <c r="AG247" s="414"/>
    </row>
    <row r="248" spans="1:33" ht="48.75" thickBot="1" x14ac:dyDescent="0.25">
      <c r="A248" s="678"/>
      <c r="B248" s="678"/>
      <c r="C248" s="678"/>
      <c r="D248" s="678"/>
      <c r="E248" s="678"/>
      <c r="F248" s="678"/>
      <c r="G248" s="678"/>
      <c r="H248" s="678"/>
      <c r="I248" s="131" t="s">
        <v>628</v>
      </c>
      <c r="J248" s="93" t="s">
        <v>629</v>
      </c>
      <c r="K248" s="20" t="s">
        <v>270</v>
      </c>
      <c r="L248" s="20" t="s">
        <v>284</v>
      </c>
      <c r="M248" s="12" t="s">
        <v>627</v>
      </c>
      <c r="N248" s="12">
        <v>250</v>
      </c>
      <c r="O248" s="386"/>
      <c r="P248" s="387"/>
      <c r="Q248" s="387"/>
      <c r="R248" s="388"/>
      <c r="S248" s="227"/>
      <c r="T248" s="228"/>
      <c r="U248" s="79"/>
      <c r="V248" s="139">
        <v>472</v>
      </c>
      <c r="W248" s="367"/>
      <c r="X248" s="367"/>
      <c r="Y248" s="367"/>
      <c r="Z248" s="367"/>
      <c r="AA248" s="367"/>
      <c r="AB248" s="368"/>
      <c r="AC248" s="390"/>
      <c r="AD248" s="82">
        <f t="shared" si="7"/>
        <v>1.8879999999999999</v>
      </c>
      <c r="AE248" s="398"/>
      <c r="AF248" s="395"/>
      <c r="AG248" s="414"/>
    </row>
    <row r="249" spans="1:33" ht="69.75" customHeight="1" thickBot="1" x14ac:dyDescent="0.25">
      <c r="A249" s="678" t="s">
        <v>881</v>
      </c>
      <c r="B249" s="678"/>
      <c r="C249" s="678" t="s">
        <v>263</v>
      </c>
      <c r="D249" s="678" t="s">
        <v>264</v>
      </c>
      <c r="E249" s="678" t="s">
        <v>265</v>
      </c>
      <c r="F249" s="678" t="s">
        <v>266</v>
      </c>
      <c r="G249" s="678"/>
      <c r="H249" s="678" t="s">
        <v>268</v>
      </c>
      <c r="I249" s="377">
        <v>2.8</v>
      </c>
      <c r="J249" s="378" t="s">
        <v>630</v>
      </c>
      <c r="K249" s="378" t="s">
        <v>270</v>
      </c>
      <c r="L249" s="378" t="s">
        <v>17</v>
      </c>
      <c r="M249" s="379"/>
      <c r="N249" s="380">
        <f>SUM(N250:N250)</f>
        <v>12</v>
      </c>
      <c r="O249" s="108"/>
      <c r="P249" s="108"/>
      <c r="Q249" s="4"/>
      <c r="R249" s="75"/>
      <c r="S249" s="392">
        <v>42736</v>
      </c>
      <c r="T249" s="392">
        <v>43100</v>
      </c>
      <c r="U249" s="380">
        <f t="shared" ref="U249" si="12">ROUND((T249-S249)/7,0)</f>
        <v>52</v>
      </c>
      <c r="V249" s="380">
        <f>SUM(V250:V250)</f>
        <v>10</v>
      </c>
      <c r="W249" s="380">
        <v>0</v>
      </c>
      <c r="X249" s="380">
        <v>0</v>
      </c>
      <c r="Y249" s="380">
        <v>0</v>
      </c>
      <c r="Z249" s="380">
        <v>0</v>
      </c>
      <c r="AA249" s="392">
        <v>42736</v>
      </c>
      <c r="AB249" s="392">
        <v>43100</v>
      </c>
      <c r="AC249" s="380">
        <f>+O249-Y249</f>
        <v>0</v>
      </c>
      <c r="AD249" s="393">
        <f>+V249/N249</f>
        <v>0.83333333333333337</v>
      </c>
      <c r="AE249" s="398"/>
      <c r="AF249" s="416"/>
      <c r="AG249" s="417"/>
    </row>
    <row r="250" spans="1:33" ht="48.75" thickBot="1" x14ac:dyDescent="0.25">
      <c r="A250" s="678"/>
      <c r="B250" s="678"/>
      <c r="C250" s="678"/>
      <c r="D250" s="678"/>
      <c r="E250" s="678"/>
      <c r="F250" s="678"/>
      <c r="G250" s="678"/>
      <c r="H250" s="678"/>
      <c r="I250" s="131" t="s">
        <v>631</v>
      </c>
      <c r="J250" s="93" t="s">
        <v>632</v>
      </c>
      <c r="K250" s="20" t="s">
        <v>270</v>
      </c>
      <c r="L250" s="20" t="s">
        <v>284</v>
      </c>
      <c r="M250" s="12" t="s">
        <v>633</v>
      </c>
      <c r="N250" s="12">
        <v>12</v>
      </c>
      <c r="O250" s="386"/>
      <c r="P250" s="387"/>
      <c r="Q250" s="387"/>
      <c r="R250" s="388"/>
      <c r="S250" s="227"/>
      <c r="T250" s="228"/>
      <c r="U250" s="79"/>
      <c r="V250" s="139">
        <v>10</v>
      </c>
      <c r="W250" s="367"/>
      <c r="X250" s="367"/>
      <c r="Y250" s="367"/>
      <c r="Z250" s="367"/>
      <c r="AA250" s="367"/>
      <c r="AB250" s="368"/>
      <c r="AC250" s="390"/>
      <c r="AD250" s="82">
        <f t="shared" si="7"/>
        <v>0.83333333333333337</v>
      </c>
      <c r="AE250" s="398"/>
      <c r="AF250" s="395"/>
      <c r="AG250" s="414"/>
    </row>
    <row r="251" spans="1:33" ht="48.75" thickBot="1" x14ac:dyDescent="0.25">
      <c r="A251" s="678" t="s">
        <v>881</v>
      </c>
      <c r="B251" s="678"/>
      <c r="C251" s="678" t="s">
        <v>263</v>
      </c>
      <c r="D251" s="678" t="s">
        <v>264</v>
      </c>
      <c r="E251" s="678" t="s">
        <v>265</v>
      </c>
      <c r="F251" s="678" t="s">
        <v>266</v>
      </c>
      <c r="G251" s="678"/>
      <c r="H251" s="678" t="s">
        <v>268</v>
      </c>
      <c r="I251" s="377">
        <v>2.9</v>
      </c>
      <c r="J251" s="378" t="s">
        <v>634</v>
      </c>
      <c r="K251" s="378" t="s">
        <v>270</v>
      </c>
      <c r="L251" s="378" t="s">
        <v>17</v>
      </c>
      <c r="M251" s="379"/>
      <c r="N251" s="380">
        <f>SUM(N252:N257)</f>
        <v>31</v>
      </c>
      <c r="O251" s="108"/>
      <c r="P251" s="108"/>
      <c r="Q251" s="4"/>
      <c r="R251" s="75"/>
      <c r="S251" s="392">
        <v>42736</v>
      </c>
      <c r="T251" s="392">
        <v>43100</v>
      </c>
      <c r="U251" s="380">
        <f t="shared" ref="U251" si="13">ROUND((T251-S251)/7,0)</f>
        <v>52</v>
      </c>
      <c r="V251" s="380">
        <f>SUM(V252:V257)</f>
        <v>31</v>
      </c>
      <c r="W251" s="380">
        <v>0</v>
      </c>
      <c r="X251" s="380">
        <v>0</v>
      </c>
      <c r="Y251" s="380">
        <v>0</v>
      </c>
      <c r="Z251" s="380">
        <v>0</v>
      </c>
      <c r="AA251" s="392">
        <v>42736</v>
      </c>
      <c r="AB251" s="392">
        <v>43100</v>
      </c>
      <c r="AC251" s="380">
        <f>+O251-Y251</f>
        <v>0</v>
      </c>
      <c r="AD251" s="393">
        <f>+V251/N251</f>
        <v>1</v>
      </c>
      <c r="AE251" s="398"/>
      <c r="AF251" s="416"/>
      <c r="AG251" s="417"/>
    </row>
    <row r="252" spans="1:33" ht="48" x14ac:dyDescent="0.2">
      <c r="A252" s="678"/>
      <c r="B252" s="678"/>
      <c r="C252" s="678"/>
      <c r="D252" s="678"/>
      <c r="E252" s="678"/>
      <c r="F252" s="678"/>
      <c r="G252" s="678"/>
      <c r="H252" s="678"/>
      <c r="I252" s="131" t="s">
        <v>635</v>
      </c>
      <c r="J252" s="93" t="s">
        <v>636</v>
      </c>
      <c r="K252" s="20" t="s">
        <v>270</v>
      </c>
      <c r="L252" s="20" t="s">
        <v>17</v>
      </c>
      <c r="M252" s="12" t="s">
        <v>637</v>
      </c>
      <c r="N252" s="12">
        <v>1</v>
      </c>
      <c r="O252" s="386"/>
      <c r="P252" s="387"/>
      <c r="Q252" s="387"/>
      <c r="R252" s="388"/>
      <c r="S252" s="227"/>
      <c r="T252" s="228"/>
      <c r="U252" s="79"/>
      <c r="V252" s="139">
        <v>1</v>
      </c>
      <c r="W252" s="367"/>
      <c r="X252" s="367"/>
      <c r="Y252" s="367"/>
      <c r="Z252" s="367"/>
      <c r="AA252" s="367"/>
      <c r="AB252" s="368"/>
      <c r="AC252" s="390"/>
      <c r="AD252" s="82">
        <f t="shared" si="7"/>
        <v>1</v>
      </c>
      <c r="AE252" s="398"/>
      <c r="AF252" s="395"/>
      <c r="AG252" s="414"/>
    </row>
    <row r="253" spans="1:33" ht="48" x14ac:dyDescent="0.2">
      <c r="A253" s="678"/>
      <c r="B253" s="678"/>
      <c r="C253" s="678"/>
      <c r="D253" s="678"/>
      <c r="E253" s="678"/>
      <c r="F253" s="678"/>
      <c r="G253" s="678"/>
      <c r="H253" s="678"/>
      <c r="I253" s="131" t="s">
        <v>638</v>
      </c>
      <c r="J253" s="93" t="s">
        <v>639</v>
      </c>
      <c r="K253" s="20" t="s">
        <v>270</v>
      </c>
      <c r="L253" s="20" t="s">
        <v>17</v>
      </c>
      <c r="M253" s="12" t="s">
        <v>637</v>
      </c>
      <c r="N253" s="12">
        <v>1</v>
      </c>
      <c r="O253" s="386"/>
      <c r="P253" s="387"/>
      <c r="Q253" s="387"/>
      <c r="R253" s="388"/>
      <c r="S253" s="227"/>
      <c r="T253" s="228"/>
      <c r="U253" s="79"/>
      <c r="V253" s="139">
        <v>1</v>
      </c>
      <c r="W253" s="367"/>
      <c r="X253" s="367"/>
      <c r="Y253" s="367"/>
      <c r="Z253" s="367"/>
      <c r="AA253" s="367"/>
      <c r="AB253" s="368"/>
      <c r="AC253" s="390"/>
      <c r="AD253" s="82">
        <f t="shared" si="7"/>
        <v>1</v>
      </c>
      <c r="AE253" s="398"/>
      <c r="AF253" s="395"/>
      <c r="AG253" s="414"/>
    </row>
    <row r="254" spans="1:33" ht="48" x14ac:dyDescent="0.2">
      <c r="A254" s="678"/>
      <c r="B254" s="678"/>
      <c r="C254" s="678"/>
      <c r="D254" s="678"/>
      <c r="E254" s="678"/>
      <c r="F254" s="678"/>
      <c r="G254" s="678"/>
      <c r="H254" s="678"/>
      <c r="I254" s="131" t="s">
        <v>640</v>
      </c>
      <c r="J254" s="93" t="s">
        <v>641</v>
      </c>
      <c r="K254" s="20" t="s">
        <v>270</v>
      </c>
      <c r="L254" s="20" t="s">
        <v>17</v>
      </c>
      <c r="M254" s="12" t="s">
        <v>642</v>
      </c>
      <c r="N254" s="12">
        <v>1</v>
      </c>
      <c r="O254" s="386"/>
      <c r="P254" s="387"/>
      <c r="Q254" s="387"/>
      <c r="R254" s="388"/>
      <c r="S254" s="227"/>
      <c r="T254" s="228"/>
      <c r="U254" s="79"/>
      <c r="V254" s="139">
        <v>1</v>
      </c>
      <c r="W254" s="367"/>
      <c r="X254" s="367"/>
      <c r="Y254" s="367"/>
      <c r="Z254" s="367"/>
      <c r="AA254" s="367"/>
      <c r="AB254" s="368"/>
      <c r="AC254" s="390"/>
      <c r="AD254" s="82">
        <f t="shared" si="7"/>
        <v>1</v>
      </c>
      <c r="AE254" s="398"/>
      <c r="AF254" s="395"/>
      <c r="AG254" s="414"/>
    </row>
    <row r="255" spans="1:33" ht="48" x14ac:dyDescent="0.2">
      <c r="A255" s="678"/>
      <c r="B255" s="678"/>
      <c r="C255" s="678"/>
      <c r="D255" s="678"/>
      <c r="E255" s="678"/>
      <c r="F255" s="678"/>
      <c r="G255" s="678"/>
      <c r="H255" s="678"/>
      <c r="I255" s="131" t="s">
        <v>643</v>
      </c>
      <c r="J255" s="93" t="s">
        <v>644</v>
      </c>
      <c r="K255" s="114" t="s">
        <v>270</v>
      </c>
      <c r="L255" s="20" t="s">
        <v>574</v>
      </c>
      <c r="M255" s="12" t="s">
        <v>645</v>
      </c>
      <c r="N255" s="12">
        <v>3</v>
      </c>
      <c r="O255" s="386"/>
      <c r="P255" s="387"/>
      <c r="Q255" s="387"/>
      <c r="R255" s="388"/>
      <c r="S255" s="227"/>
      <c r="T255" s="228"/>
      <c r="U255" s="79"/>
      <c r="V255" s="139">
        <v>3</v>
      </c>
      <c r="W255" s="367"/>
      <c r="X255" s="367"/>
      <c r="Y255" s="367"/>
      <c r="Z255" s="367"/>
      <c r="AA255" s="367"/>
      <c r="AB255" s="368"/>
      <c r="AC255" s="390"/>
      <c r="AD255" s="82">
        <f t="shared" si="7"/>
        <v>1</v>
      </c>
      <c r="AE255" s="398"/>
      <c r="AF255" s="395"/>
      <c r="AG255" s="414"/>
    </row>
    <row r="256" spans="1:33" ht="48" x14ac:dyDescent="0.2">
      <c r="A256" s="678"/>
      <c r="B256" s="678"/>
      <c r="C256" s="678"/>
      <c r="D256" s="678"/>
      <c r="E256" s="678"/>
      <c r="F256" s="678"/>
      <c r="G256" s="678"/>
      <c r="H256" s="678"/>
      <c r="I256" s="131" t="s">
        <v>646</v>
      </c>
      <c r="J256" s="93" t="s">
        <v>647</v>
      </c>
      <c r="K256" s="20" t="s">
        <v>270</v>
      </c>
      <c r="L256" s="20" t="s">
        <v>566</v>
      </c>
      <c r="M256" s="12" t="s">
        <v>648</v>
      </c>
      <c r="N256" s="12">
        <v>5</v>
      </c>
      <c r="O256" s="386"/>
      <c r="P256" s="387"/>
      <c r="Q256" s="387"/>
      <c r="R256" s="388"/>
      <c r="S256" s="227"/>
      <c r="T256" s="228"/>
      <c r="U256" s="79"/>
      <c r="V256" s="139">
        <v>5</v>
      </c>
      <c r="W256" s="367"/>
      <c r="X256" s="367"/>
      <c r="Y256" s="367"/>
      <c r="Z256" s="367"/>
      <c r="AA256" s="367"/>
      <c r="AB256" s="368"/>
      <c r="AC256" s="390"/>
      <c r="AD256" s="82">
        <f t="shared" si="7"/>
        <v>1</v>
      </c>
      <c r="AE256" s="398"/>
      <c r="AF256" s="395"/>
      <c r="AG256" s="414"/>
    </row>
    <row r="257" spans="1:33" ht="48.75" thickBot="1" x14ac:dyDescent="0.25">
      <c r="A257" s="678"/>
      <c r="B257" s="678"/>
      <c r="C257" s="678"/>
      <c r="D257" s="678"/>
      <c r="E257" s="678"/>
      <c r="F257" s="678"/>
      <c r="G257" s="678"/>
      <c r="H257" s="678"/>
      <c r="I257" s="131" t="s">
        <v>649</v>
      </c>
      <c r="J257" s="93" t="s">
        <v>650</v>
      </c>
      <c r="K257" s="114" t="s">
        <v>270</v>
      </c>
      <c r="L257" s="20" t="s">
        <v>566</v>
      </c>
      <c r="M257" s="12" t="s">
        <v>651</v>
      </c>
      <c r="N257" s="12">
        <v>20</v>
      </c>
      <c r="O257" s="386"/>
      <c r="P257" s="387"/>
      <c r="Q257" s="387"/>
      <c r="R257" s="388"/>
      <c r="S257" s="227"/>
      <c r="T257" s="228"/>
      <c r="U257" s="79"/>
      <c r="V257" s="139">
        <v>20</v>
      </c>
      <c r="W257" s="367"/>
      <c r="X257" s="367"/>
      <c r="Y257" s="367"/>
      <c r="Z257" s="367"/>
      <c r="AA257" s="367"/>
      <c r="AB257" s="368"/>
      <c r="AC257" s="390"/>
      <c r="AD257" s="82">
        <f t="shared" si="7"/>
        <v>1</v>
      </c>
      <c r="AE257" s="398"/>
      <c r="AF257" s="395"/>
      <c r="AG257" s="415"/>
    </row>
    <row r="258" spans="1:33" ht="13.5" hidden="1" thickBot="1" x14ac:dyDescent="0.25">
      <c r="A258" s="695" t="s">
        <v>59</v>
      </c>
      <c r="B258" s="696"/>
      <c r="C258" s="696"/>
      <c r="D258" s="696"/>
      <c r="E258" s="696"/>
      <c r="F258" s="696"/>
      <c r="G258" s="696"/>
      <c r="H258" s="697"/>
      <c r="I258" s="698"/>
      <c r="J258" s="699"/>
      <c r="K258" s="699"/>
      <c r="L258" s="699"/>
      <c r="M258" s="700"/>
      <c r="N258" s="110"/>
      <c r="O258" s="110"/>
      <c r="P258" s="112">
        <f>+P10+P213</f>
        <v>116653896628</v>
      </c>
      <c r="Q258" s="112">
        <f>+Q10+Q213</f>
        <v>24301208176</v>
      </c>
      <c r="R258" s="112">
        <f>+R10+R213</f>
        <v>115949801598</v>
      </c>
      <c r="S258" s="111"/>
      <c r="T258" s="111"/>
      <c r="U258" s="111"/>
      <c r="V258" s="110"/>
      <c r="W258" s="399">
        <f>+W10+W213</f>
        <v>115049242590</v>
      </c>
      <c r="X258" s="110"/>
      <c r="Y258" s="110" t="e">
        <f>+Y10+Y213</f>
        <v>#VALUE!</v>
      </c>
      <c r="Z258" s="112">
        <f>+Z10+Z213</f>
        <v>0</v>
      </c>
      <c r="AA258" s="112"/>
      <c r="AB258" s="112"/>
      <c r="AC258" s="110"/>
      <c r="AD258" s="113"/>
      <c r="AE258" s="113"/>
      <c r="AF258" s="400"/>
      <c r="AG258" s="401"/>
    </row>
  </sheetData>
  <mergeCells count="332">
    <mergeCell ref="AF8:AF9"/>
    <mergeCell ref="Y8:Y9"/>
    <mergeCell ref="K8:K9"/>
    <mergeCell ref="L8:L9"/>
    <mergeCell ref="A6:G7"/>
    <mergeCell ref="H6:U7"/>
    <mergeCell ref="W6:Z7"/>
    <mergeCell ref="AC6:AF6"/>
    <mergeCell ref="AG6:AG9"/>
    <mergeCell ref="AD7:AF7"/>
    <mergeCell ref="A8:A9"/>
    <mergeCell ref="B8:B9"/>
    <mergeCell ref="C8:C9"/>
    <mergeCell ref="D8:D9"/>
    <mergeCell ref="M8:M9"/>
    <mergeCell ref="N8:N9"/>
    <mergeCell ref="O8:O9"/>
    <mergeCell ref="P8:P9"/>
    <mergeCell ref="E8:E9"/>
    <mergeCell ref="F8:F9"/>
    <mergeCell ref="G8:G9"/>
    <mergeCell ref="H8:H9"/>
    <mergeCell ref="I8:I9"/>
    <mergeCell ref="J8:J9"/>
    <mergeCell ref="AD8:AD9"/>
    <mergeCell ref="AE8:AE9"/>
    <mergeCell ref="Z8:Z9"/>
    <mergeCell ref="AA8:AB8"/>
    <mergeCell ref="AC8:AC9"/>
    <mergeCell ref="Q8:Q9"/>
    <mergeCell ref="R8:R9"/>
    <mergeCell ref="S8:S9"/>
    <mergeCell ref="T8:T9"/>
    <mergeCell ref="U8:U9"/>
    <mergeCell ref="V8:V9"/>
    <mergeCell ref="W8:W9"/>
    <mergeCell ref="X8:X9"/>
    <mergeCell ref="A20:A28"/>
    <mergeCell ref="C20:C28"/>
    <mergeCell ref="D20:D28"/>
    <mergeCell ref="E20:E28"/>
    <mergeCell ref="F20:F28"/>
    <mergeCell ref="A11:A19"/>
    <mergeCell ref="B11:B19"/>
    <mergeCell ref="C11:C19"/>
    <mergeCell ref="D11:D19"/>
    <mergeCell ref="E11:E19"/>
    <mergeCell ref="F11:F19"/>
    <mergeCell ref="G20:G28"/>
    <mergeCell ref="H20:H28"/>
    <mergeCell ref="O21:R28"/>
    <mergeCell ref="W21:AC28"/>
    <mergeCell ref="G29:G35"/>
    <mergeCell ref="H29:H35"/>
    <mergeCell ref="H11:H19"/>
    <mergeCell ref="AG11:AG19"/>
    <mergeCell ref="O12:R19"/>
    <mergeCell ref="W12:AC19"/>
    <mergeCell ref="AE12:AF19"/>
    <mergeCell ref="G11:G19"/>
    <mergeCell ref="G63:G69"/>
    <mergeCell ref="H63:H69"/>
    <mergeCell ref="G70:G76"/>
    <mergeCell ref="H70:H76"/>
    <mergeCell ref="G77:G85"/>
    <mergeCell ref="H77:H85"/>
    <mergeCell ref="G36:G45"/>
    <mergeCell ref="H36:H45"/>
    <mergeCell ref="G46:G55"/>
    <mergeCell ref="H46:H55"/>
    <mergeCell ref="G56:G62"/>
    <mergeCell ref="H56:H62"/>
    <mergeCell ref="F122:F130"/>
    <mergeCell ref="E122:E130"/>
    <mergeCell ref="D122:D130"/>
    <mergeCell ref="C122:C130"/>
    <mergeCell ref="A122:A130"/>
    <mergeCell ref="F131:F139"/>
    <mergeCell ref="E131:E139"/>
    <mergeCell ref="G86:G94"/>
    <mergeCell ref="H86:H94"/>
    <mergeCell ref="G95:G103"/>
    <mergeCell ref="H95:H103"/>
    <mergeCell ref="G104:G112"/>
    <mergeCell ref="H104:H112"/>
    <mergeCell ref="H131:H139"/>
    <mergeCell ref="G140:G147"/>
    <mergeCell ref="H140:H147"/>
    <mergeCell ref="G148:G155"/>
    <mergeCell ref="H148:H155"/>
    <mergeCell ref="G156:G164"/>
    <mergeCell ref="H156:H164"/>
    <mergeCell ref="G113:G121"/>
    <mergeCell ref="H113:H121"/>
    <mergeCell ref="G122:G130"/>
    <mergeCell ref="H122:H130"/>
    <mergeCell ref="G131:G139"/>
    <mergeCell ref="G182:G190"/>
    <mergeCell ref="H182:H190"/>
    <mergeCell ref="O183:R190"/>
    <mergeCell ref="W183:AC190"/>
    <mergeCell ref="G191:G196"/>
    <mergeCell ref="H191:H196"/>
    <mergeCell ref="O192:R196"/>
    <mergeCell ref="W192:AC196"/>
    <mergeCell ref="O166:R174"/>
    <mergeCell ref="W166:AC174"/>
    <mergeCell ref="G175:G181"/>
    <mergeCell ref="H175:H181"/>
    <mergeCell ref="G165:G174"/>
    <mergeCell ref="H165:H174"/>
    <mergeCell ref="O212:R212"/>
    <mergeCell ref="W212:AC212"/>
    <mergeCell ref="F211:F212"/>
    <mergeCell ref="E211:E212"/>
    <mergeCell ref="H232:H238"/>
    <mergeCell ref="H246:H248"/>
    <mergeCell ref="H251:H257"/>
    <mergeCell ref="G197:G202"/>
    <mergeCell ref="H197:H202"/>
    <mergeCell ref="O198:R202"/>
    <mergeCell ref="W198:AC202"/>
    <mergeCell ref="G203:G208"/>
    <mergeCell ref="H203:H208"/>
    <mergeCell ref="O204:R208"/>
    <mergeCell ref="W204:AC208"/>
    <mergeCell ref="AG95:AG103"/>
    <mergeCell ref="AG86:AG94"/>
    <mergeCell ref="AG104:AG112"/>
    <mergeCell ref="AG113:AG121"/>
    <mergeCell ref="AG122:AG130"/>
    <mergeCell ref="AG131:AG139"/>
    <mergeCell ref="A258:H258"/>
    <mergeCell ref="I258:M258"/>
    <mergeCell ref="AG20:AG28"/>
    <mergeCell ref="AG29:AG35"/>
    <mergeCell ref="AG36:AG45"/>
    <mergeCell ref="AG56:AG61"/>
    <mergeCell ref="AG46:AG55"/>
    <mergeCell ref="AG70:AG76"/>
    <mergeCell ref="AG77:AG85"/>
    <mergeCell ref="O215:R219"/>
    <mergeCell ref="AG215:AG219"/>
    <mergeCell ref="A214:A219"/>
    <mergeCell ref="G209:G210"/>
    <mergeCell ref="H209:H210"/>
    <mergeCell ref="O210:R210"/>
    <mergeCell ref="W210:AC210"/>
    <mergeCell ref="G211:G212"/>
    <mergeCell ref="H211:H212"/>
    <mergeCell ref="AG211:AG212"/>
    <mergeCell ref="AG221:AG226"/>
    <mergeCell ref="AG182:AG190"/>
    <mergeCell ref="AG191:AG196"/>
    <mergeCell ref="AG197:AG202"/>
    <mergeCell ref="AG203:AG208"/>
    <mergeCell ref="AG209:AG210"/>
    <mergeCell ref="AG140:AG147"/>
    <mergeCell ref="AG148:AG155"/>
    <mergeCell ref="AG156:AG164"/>
    <mergeCell ref="AG165:AG174"/>
    <mergeCell ref="AG175:AG181"/>
    <mergeCell ref="E29:E35"/>
    <mergeCell ref="F29:F35"/>
    <mergeCell ref="F36:F45"/>
    <mergeCell ref="E36:E45"/>
    <mergeCell ref="D36:D45"/>
    <mergeCell ref="C36:C45"/>
    <mergeCell ref="A36:A45"/>
    <mergeCell ref="F46:F55"/>
    <mergeCell ref="E46:E55"/>
    <mergeCell ref="D46:D55"/>
    <mergeCell ref="C46:C55"/>
    <mergeCell ref="A46:A55"/>
    <mergeCell ref="A29:A35"/>
    <mergeCell ref="C29:C35"/>
    <mergeCell ref="D29:D35"/>
    <mergeCell ref="F56:F62"/>
    <mergeCell ref="E56:E62"/>
    <mergeCell ref="D56:D62"/>
    <mergeCell ref="C56:C62"/>
    <mergeCell ref="A56:A62"/>
    <mergeCell ref="F63:F69"/>
    <mergeCell ref="E63:E69"/>
    <mergeCell ref="D63:D69"/>
    <mergeCell ref="C63:C69"/>
    <mergeCell ref="A63:A69"/>
    <mergeCell ref="F70:F76"/>
    <mergeCell ref="E70:E76"/>
    <mergeCell ref="D70:D76"/>
    <mergeCell ref="C70:C76"/>
    <mergeCell ref="A70:A76"/>
    <mergeCell ref="F77:F85"/>
    <mergeCell ref="E77:E85"/>
    <mergeCell ref="D77:D85"/>
    <mergeCell ref="C77:C85"/>
    <mergeCell ref="A77:A85"/>
    <mergeCell ref="F86:F94"/>
    <mergeCell ref="E86:E94"/>
    <mergeCell ref="D86:D94"/>
    <mergeCell ref="C86:C94"/>
    <mergeCell ref="A86:A94"/>
    <mergeCell ref="F95:F103"/>
    <mergeCell ref="E95:E103"/>
    <mergeCell ref="D95:D103"/>
    <mergeCell ref="C95:C103"/>
    <mergeCell ref="A95:A103"/>
    <mergeCell ref="F104:F112"/>
    <mergeCell ref="E104:E112"/>
    <mergeCell ref="D104:D112"/>
    <mergeCell ref="C104:C112"/>
    <mergeCell ref="A104:A112"/>
    <mergeCell ref="F113:F121"/>
    <mergeCell ref="E113:E121"/>
    <mergeCell ref="D113:D121"/>
    <mergeCell ref="C113:C121"/>
    <mergeCell ref="A113:A121"/>
    <mergeCell ref="F156:F164"/>
    <mergeCell ref="E156:E164"/>
    <mergeCell ref="D156:D164"/>
    <mergeCell ref="C156:C164"/>
    <mergeCell ref="A156:A164"/>
    <mergeCell ref="F165:F174"/>
    <mergeCell ref="E165:E174"/>
    <mergeCell ref="D165:D174"/>
    <mergeCell ref="C165:C174"/>
    <mergeCell ref="A131:A139"/>
    <mergeCell ref="F140:F147"/>
    <mergeCell ref="E140:E147"/>
    <mergeCell ref="D140:D147"/>
    <mergeCell ref="C140:C147"/>
    <mergeCell ref="A140:A147"/>
    <mergeCell ref="F148:F155"/>
    <mergeCell ref="E148:E155"/>
    <mergeCell ref="D148:D155"/>
    <mergeCell ref="C148:C155"/>
    <mergeCell ref="A148:A155"/>
    <mergeCell ref="D131:D139"/>
    <mergeCell ref="C131:C139"/>
    <mergeCell ref="A165:A174"/>
    <mergeCell ref="F175:F181"/>
    <mergeCell ref="E175:E181"/>
    <mergeCell ref="D175:D181"/>
    <mergeCell ref="C175:C181"/>
    <mergeCell ref="A175:A181"/>
    <mergeCell ref="F182:F190"/>
    <mergeCell ref="E182:E190"/>
    <mergeCell ref="D182:D190"/>
    <mergeCell ref="C182:C190"/>
    <mergeCell ref="A182:A190"/>
    <mergeCell ref="F191:F196"/>
    <mergeCell ref="E191:E196"/>
    <mergeCell ref="D191:D196"/>
    <mergeCell ref="C191:C196"/>
    <mergeCell ref="A191:A196"/>
    <mergeCell ref="F197:F202"/>
    <mergeCell ref="E197:E202"/>
    <mergeCell ref="D197:D202"/>
    <mergeCell ref="C197:C202"/>
    <mergeCell ref="A197:A202"/>
    <mergeCell ref="F203:F208"/>
    <mergeCell ref="E203:E208"/>
    <mergeCell ref="D203:D208"/>
    <mergeCell ref="C203:C208"/>
    <mergeCell ref="A203:A208"/>
    <mergeCell ref="F209:F210"/>
    <mergeCell ref="E209:E210"/>
    <mergeCell ref="D209:D210"/>
    <mergeCell ref="C209:C210"/>
    <mergeCell ref="A209:A210"/>
    <mergeCell ref="D211:D212"/>
    <mergeCell ref="C211:C212"/>
    <mergeCell ref="A211:A212"/>
    <mergeCell ref="H214:H219"/>
    <mergeCell ref="B214:B219"/>
    <mergeCell ref="C214:C219"/>
    <mergeCell ref="D214:D219"/>
    <mergeCell ref="E214:E219"/>
    <mergeCell ref="F214:F219"/>
    <mergeCell ref="G214:G219"/>
    <mergeCell ref="A220:A226"/>
    <mergeCell ref="C220:C226"/>
    <mergeCell ref="D220:D226"/>
    <mergeCell ref="E220:E226"/>
    <mergeCell ref="F220:F226"/>
    <mergeCell ref="G220:G226"/>
    <mergeCell ref="H220:H226"/>
    <mergeCell ref="A227:A231"/>
    <mergeCell ref="C227:C231"/>
    <mergeCell ref="D227:D231"/>
    <mergeCell ref="E227:E231"/>
    <mergeCell ref="F227:F231"/>
    <mergeCell ref="G227:G231"/>
    <mergeCell ref="H227:H231"/>
    <mergeCell ref="B232:B238"/>
    <mergeCell ref="C232:C238"/>
    <mergeCell ref="D232:D238"/>
    <mergeCell ref="E232:E238"/>
    <mergeCell ref="F232:F238"/>
    <mergeCell ref="G232:G238"/>
    <mergeCell ref="H239:H245"/>
    <mergeCell ref="A239:A245"/>
    <mergeCell ref="B239:B245"/>
    <mergeCell ref="C239:C245"/>
    <mergeCell ref="D239:D245"/>
    <mergeCell ref="E239:E245"/>
    <mergeCell ref="F239:F245"/>
    <mergeCell ref="G239:G245"/>
    <mergeCell ref="A251:A257"/>
    <mergeCell ref="B251:B257"/>
    <mergeCell ref="C251:C257"/>
    <mergeCell ref="D251:D257"/>
    <mergeCell ref="E251:E257"/>
    <mergeCell ref="F251:F257"/>
    <mergeCell ref="G251:G257"/>
    <mergeCell ref="A1:R5"/>
    <mergeCell ref="A246:A248"/>
    <mergeCell ref="B246:B248"/>
    <mergeCell ref="C246:C248"/>
    <mergeCell ref="D246:D248"/>
    <mergeCell ref="E246:E248"/>
    <mergeCell ref="F246:F248"/>
    <mergeCell ref="G246:G248"/>
    <mergeCell ref="H249:H250"/>
    <mergeCell ref="A249:A250"/>
    <mergeCell ref="B249:B250"/>
    <mergeCell ref="C249:C250"/>
    <mergeCell ref="D249:D250"/>
    <mergeCell ref="E249:E250"/>
    <mergeCell ref="F249:F250"/>
    <mergeCell ref="G249:G250"/>
    <mergeCell ref="A232:A238"/>
  </mergeCells>
  <printOptions horizontalCentered="1" verticalCentered="1"/>
  <pageMargins left="0.25" right="0.25" top="0.75" bottom="0.75" header="0.3" footer="0.3"/>
  <pageSetup scale="70"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71"/>
  <sheetViews>
    <sheetView zoomScale="70" zoomScaleNormal="70" workbookViewId="0">
      <selection activeCell="A8" sqref="A8:A9"/>
    </sheetView>
  </sheetViews>
  <sheetFormatPr baseColWidth="10" defaultRowHeight="12.75" x14ac:dyDescent="0.2"/>
  <cols>
    <col min="2" max="2" width="0" hidden="1" customWidth="1"/>
    <col min="4" max="4" width="15" customWidth="1"/>
    <col min="8" max="8" width="16" customWidth="1"/>
    <col min="10" max="10" width="37.85546875" customWidth="1"/>
    <col min="11" max="11" width="21" customWidth="1"/>
    <col min="16" max="16" width="21.42578125" customWidth="1"/>
    <col min="18" max="18" width="22.7109375" customWidth="1"/>
    <col min="19" max="33" width="5" hidden="1" customWidth="1"/>
  </cols>
  <sheetData>
    <row r="1" spans="1:33" x14ac:dyDescent="0.2">
      <c r="C1" s="600" t="s">
        <v>882</v>
      </c>
      <c r="D1" s="601"/>
      <c r="E1" s="601"/>
      <c r="F1" s="601"/>
      <c r="G1" s="601"/>
      <c r="H1" s="601"/>
      <c r="I1" s="601"/>
      <c r="J1" s="601"/>
      <c r="K1" s="601"/>
      <c r="L1" s="601"/>
      <c r="M1" s="601"/>
      <c r="N1" s="601"/>
      <c r="O1" s="601"/>
      <c r="P1" s="601"/>
      <c r="Q1" s="601"/>
      <c r="R1" s="601"/>
    </row>
    <row r="2" spans="1:33" x14ac:dyDescent="0.2">
      <c r="C2" s="601"/>
      <c r="D2" s="601"/>
      <c r="E2" s="601"/>
      <c r="F2" s="601"/>
      <c r="G2" s="601"/>
      <c r="H2" s="601"/>
      <c r="I2" s="601"/>
      <c r="J2" s="601"/>
      <c r="K2" s="601"/>
      <c r="L2" s="601"/>
      <c r="M2" s="601"/>
      <c r="N2" s="601"/>
      <c r="O2" s="601"/>
      <c r="P2" s="601"/>
      <c r="Q2" s="601"/>
      <c r="R2" s="601"/>
    </row>
    <row r="3" spans="1:33" x14ac:dyDescent="0.2">
      <c r="C3" s="601"/>
      <c r="D3" s="601"/>
      <c r="E3" s="601"/>
      <c r="F3" s="601"/>
      <c r="G3" s="601"/>
      <c r="H3" s="601"/>
      <c r="I3" s="601"/>
      <c r="J3" s="601"/>
      <c r="K3" s="601"/>
      <c r="L3" s="601"/>
      <c r="M3" s="601"/>
      <c r="N3" s="601"/>
      <c r="O3" s="601"/>
      <c r="P3" s="601"/>
      <c r="Q3" s="601"/>
      <c r="R3" s="601"/>
    </row>
    <row r="4" spans="1:33" x14ac:dyDescent="0.2">
      <c r="C4" s="601"/>
      <c r="D4" s="601"/>
      <c r="E4" s="601"/>
      <c r="F4" s="601"/>
      <c r="G4" s="601"/>
      <c r="H4" s="601"/>
      <c r="I4" s="601"/>
      <c r="J4" s="601"/>
      <c r="K4" s="601"/>
      <c r="L4" s="601"/>
      <c r="M4" s="601"/>
      <c r="N4" s="601"/>
      <c r="O4" s="601"/>
      <c r="P4" s="601"/>
      <c r="Q4" s="601"/>
      <c r="R4" s="601"/>
    </row>
    <row r="5" spans="1:33" ht="13.5" thickBot="1" x14ac:dyDescent="0.25">
      <c r="A5" s="418"/>
      <c r="B5" s="418"/>
      <c r="C5" s="601"/>
      <c r="D5" s="601"/>
      <c r="E5" s="601"/>
      <c r="F5" s="601"/>
      <c r="G5" s="601"/>
      <c r="H5" s="601"/>
      <c r="I5" s="601"/>
      <c r="J5" s="601"/>
      <c r="K5" s="601"/>
      <c r="L5" s="601"/>
      <c r="M5" s="601"/>
      <c r="N5" s="601"/>
      <c r="O5" s="601"/>
      <c r="P5" s="601"/>
      <c r="Q5" s="601"/>
      <c r="R5" s="601"/>
      <c r="S5" s="418"/>
      <c r="T5" s="418"/>
      <c r="U5" s="418"/>
      <c r="V5" s="418"/>
      <c r="W5" s="418"/>
      <c r="X5" s="418"/>
      <c r="Y5" s="418"/>
      <c r="Z5" s="418"/>
      <c r="AA5" s="418"/>
      <c r="AB5" s="418"/>
      <c r="AC5" s="418"/>
      <c r="AD5" s="418"/>
      <c r="AE5" s="418"/>
      <c r="AF5" s="418"/>
      <c r="AG5" s="418"/>
    </row>
    <row r="6" spans="1:33" ht="14.25" thickTop="1" thickBot="1" x14ac:dyDescent="0.25">
      <c r="A6" s="744" t="s">
        <v>12</v>
      </c>
      <c r="B6" s="745"/>
      <c r="C6" s="745"/>
      <c r="D6" s="745"/>
      <c r="E6" s="745"/>
      <c r="F6" s="745"/>
      <c r="G6" s="745"/>
      <c r="H6" s="748" t="s">
        <v>41</v>
      </c>
      <c r="I6" s="749"/>
      <c r="J6" s="749"/>
      <c r="K6" s="749"/>
      <c r="L6" s="749"/>
      <c r="M6" s="749"/>
      <c r="N6" s="749"/>
      <c r="O6" s="749"/>
      <c r="P6" s="749"/>
      <c r="Q6" s="749"/>
      <c r="R6" s="749"/>
      <c r="S6" s="749"/>
      <c r="T6" s="749"/>
      <c r="U6" s="750"/>
      <c r="V6" s="419"/>
      <c r="W6" s="754" t="s">
        <v>24</v>
      </c>
      <c r="X6" s="754"/>
      <c r="Y6" s="755"/>
      <c r="Z6" s="755"/>
      <c r="AA6" s="420"/>
      <c r="AB6" s="420"/>
      <c r="AC6" s="757" t="s">
        <v>43</v>
      </c>
      <c r="AD6" s="758"/>
      <c r="AE6" s="758"/>
      <c r="AF6" s="758"/>
      <c r="AG6" s="759" t="s">
        <v>99</v>
      </c>
    </row>
    <row r="7" spans="1:33" x14ac:dyDescent="0.2">
      <c r="A7" s="746"/>
      <c r="B7" s="747"/>
      <c r="C7" s="747"/>
      <c r="D7" s="747"/>
      <c r="E7" s="747"/>
      <c r="F7" s="747"/>
      <c r="G7" s="747"/>
      <c r="H7" s="751"/>
      <c r="I7" s="752"/>
      <c r="J7" s="752"/>
      <c r="K7" s="752"/>
      <c r="L7" s="752"/>
      <c r="M7" s="752"/>
      <c r="N7" s="752"/>
      <c r="O7" s="752"/>
      <c r="P7" s="752"/>
      <c r="Q7" s="752"/>
      <c r="R7" s="752"/>
      <c r="S7" s="752"/>
      <c r="T7" s="752"/>
      <c r="U7" s="753"/>
      <c r="V7" s="421"/>
      <c r="W7" s="756"/>
      <c r="X7" s="756"/>
      <c r="Y7" s="756"/>
      <c r="Z7" s="756"/>
      <c r="AA7" s="421"/>
      <c r="AB7" s="421"/>
      <c r="AC7" s="422"/>
      <c r="AD7" s="763" t="s">
        <v>42</v>
      </c>
      <c r="AE7" s="764"/>
      <c r="AF7" s="765"/>
      <c r="AG7" s="760"/>
    </row>
    <row r="8" spans="1:33" x14ac:dyDescent="0.2">
      <c r="A8" s="741" t="s">
        <v>25</v>
      </c>
      <c r="B8" s="766" t="s">
        <v>100</v>
      </c>
      <c r="C8" s="768" t="s">
        <v>14</v>
      </c>
      <c r="D8" s="768" t="s">
        <v>13</v>
      </c>
      <c r="E8" s="768" t="s">
        <v>15</v>
      </c>
      <c r="F8" s="768" t="s">
        <v>26</v>
      </c>
      <c r="G8" s="768" t="s">
        <v>85</v>
      </c>
      <c r="H8" s="741" t="s">
        <v>16</v>
      </c>
      <c r="I8" s="743" t="s">
        <v>4</v>
      </c>
      <c r="J8" s="743" t="s">
        <v>23</v>
      </c>
      <c r="K8" s="743" t="s">
        <v>62</v>
      </c>
      <c r="L8" s="743" t="s">
        <v>38</v>
      </c>
      <c r="M8" s="769" t="s">
        <v>63</v>
      </c>
      <c r="N8" s="769" t="s">
        <v>83</v>
      </c>
      <c r="O8" s="769" t="s">
        <v>101</v>
      </c>
      <c r="P8" s="741" t="s">
        <v>66</v>
      </c>
      <c r="Q8" s="769" t="s">
        <v>67</v>
      </c>
      <c r="R8" s="741" t="s">
        <v>68</v>
      </c>
      <c r="S8" s="741" t="s">
        <v>69</v>
      </c>
      <c r="T8" s="741" t="s">
        <v>70</v>
      </c>
      <c r="U8" s="741" t="s">
        <v>19</v>
      </c>
      <c r="V8" s="741" t="s">
        <v>65</v>
      </c>
      <c r="W8" s="741" t="s">
        <v>71</v>
      </c>
      <c r="X8" s="741" t="s">
        <v>72</v>
      </c>
      <c r="Y8" s="741" t="s">
        <v>95</v>
      </c>
      <c r="Z8" s="741" t="s">
        <v>64</v>
      </c>
      <c r="AA8" s="741" t="s">
        <v>98</v>
      </c>
      <c r="AB8" s="741"/>
      <c r="AC8" s="770" t="s">
        <v>89</v>
      </c>
      <c r="AD8" s="770" t="s">
        <v>86</v>
      </c>
      <c r="AE8" s="741" t="s">
        <v>87</v>
      </c>
      <c r="AF8" s="741" t="s">
        <v>88</v>
      </c>
      <c r="AG8" s="761"/>
    </row>
    <row r="9" spans="1:33" ht="84" customHeight="1" thickBot="1" x14ac:dyDescent="0.25">
      <c r="A9" s="741"/>
      <c r="B9" s="767"/>
      <c r="C9" s="768"/>
      <c r="D9" s="768"/>
      <c r="E9" s="768"/>
      <c r="F9" s="768"/>
      <c r="G9" s="768"/>
      <c r="H9" s="741"/>
      <c r="I9" s="743"/>
      <c r="J9" s="743"/>
      <c r="K9" s="743"/>
      <c r="L9" s="743"/>
      <c r="M9" s="769"/>
      <c r="N9" s="769"/>
      <c r="O9" s="769"/>
      <c r="P9" s="741"/>
      <c r="Q9" s="769"/>
      <c r="R9" s="741"/>
      <c r="S9" s="741"/>
      <c r="T9" s="741"/>
      <c r="U9" s="741"/>
      <c r="V9" s="741"/>
      <c r="W9" s="741"/>
      <c r="X9" s="741"/>
      <c r="Y9" s="741"/>
      <c r="Z9" s="741"/>
      <c r="AA9" s="423" t="s">
        <v>96</v>
      </c>
      <c r="AB9" s="423" t="s">
        <v>97</v>
      </c>
      <c r="AC9" s="770"/>
      <c r="AD9" s="770"/>
      <c r="AE9" s="741"/>
      <c r="AF9" s="741"/>
      <c r="AG9" s="762"/>
    </row>
    <row r="10" spans="1:33" ht="54.75" customHeight="1" thickBot="1" x14ac:dyDescent="0.25">
      <c r="A10" s="572"/>
      <c r="B10" s="432"/>
      <c r="C10" s="573"/>
      <c r="D10" s="573"/>
      <c r="E10" s="573"/>
      <c r="F10" s="574"/>
      <c r="G10" s="574"/>
      <c r="H10" s="572"/>
      <c r="I10" s="425">
        <v>1</v>
      </c>
      <c r="J10" s="424" t="s">
        <v>31</v>
      </c>
      <c r="K10" s="426"/>
      <c r="L10" s="426"/>
      <c r="M10" s="170">
        <f>+M11+M16+M21</f>
        <v>476</v>
      </c>
      <c r="N10" s="427"/>
      <c r="O10" s="170">
        <f>+O11+O16+O21+O26+O31+O34+O37+O42+O47+O50+O55+O60+O65+O70+O75+O80+O85+O90+O95+O100+O105+O110+O115+O118+O123+O128+O133+O138+O143+O148+O153+O158+O163</f>
        <v>17407</v>
      </c>
      <c r="P10" s="170">
        <f>+P11+P16+P21+P26+P31+P34+P37+P42+P47+P50+P55+P60+P65+P70+P75+P80+P85+P90+P95+P100+P105+P110+P115+P118+P123+P128+P133+P138+P143+P148+P153+P158+P163</f>
        <v>16656040303</v>
      </c>
      <c r="Q10" s="170">
        <f>+Q11+Q16+Q21</f>
        <v>0</v>
      </c>
      <c r="R10" s="170">
        <f>+R11+R16+R21+R26+R31+R34+R37+R42+R47+R50+R55+R60+R65+R70+R75+R80+R85+R90+R95+R100+R105+R110+R115+R118+R123+R128+R133+R138+R143+R148+R153+R158+R163</f>
        <v>22958714868</v>
      </c>
      <c r="S10" s="428">
        <v>42736</v>
      </c>
      <c r="T10" s="429">
        <v>43100</v>
      </c>
      <c r="U10" s="430">
        <f>ROUND((T10-S10)/7,0)</f>
        <v>52</v>
      </c>
      <c r="V10" s="170">
        <f>+V11+V16+V21+V26+V31+V34+V37+V42+V47+V50+V55+V60+V65+V70+V75+V80+V85+V90+V95+V100+V105+V110+V115+V118+V123+V128+V133+V138+V143+V148+V153+V158+V163</f>
        <v>400</v>
      </c>
      <c r="W10" s="172">
        <f>+W11+W16+W21+W26+W31+W34+W37+W42+W47+W50+W55+W60+W65+W70+W75+W80+W85+W90+W95+W100+W105+W110+W115+W118+W123+W128+W133+W138+W143+W148+W153+W158+W163</f>
        <v>16656040303</v>
      </c>
      <c r="X10" s="172">
        <f>SUM(X11,X21)</f>
        <v>0</v>
      </c>
      <c r="Y10" s="431" t="s">
        <v>27</v>
      </c>
      <c r="Z10" s="172">
        <f>SUM(Z11,Z21)</f>
        <v>17008</v>
      </c>
      <c r="AA10" s="428">
        <v>42736</v>
      </c>
      <c r="AB10" s="429">
        <v>43100</v>
      </c>
      <c r="AC10" s="432">
        <v>0</v>
      </c>
      <c r="AD10" s="433">
        <f>+V10/M10</f>
        <v>0.84033613445378152</v>
      </c>
      <c r="AE10" s="434">
        <f>+Z10/O10</f>
        <v>0.97707818693629001</v>
      </c>
      <c r="AF10" s="435">
        <f>+W10/R10</f>
        <v>0.72547790234614973</v>
      </c>
      <c r="AG10" s="436"/>
    </row>
    <row r="11" spans="1:33" ht="54.75" customHeight="1" thickBot="1" x14ac:dyDescent="0.25">
      <c r="A11" s="737" t="s">
        <v>883</v>
      </c>
      <c r="B11" s="737"/>
      <c r="C11" s="737" t="s">
        <v>884</v>
      </c>
      <c r="D11" s="737" t="s">
        <v>264</v>
      </c>
      <c r="E11" s="737" t="s">
        <v>140</v>
      </c>
      <c r="F11" s="737" t="s">
        <v>22</v>
      </c>
      <c r="G11" s="737" t="s">
        <v>886</v>
      </c>
      <c r="H11" s="737" t="s">
        <v>885</v>
      </c>
      <c r="I11" s="437" t="s">
        <v>90</v>
      </c>
      <c r="J11" s="438" t="s">
        <v>653</v>
      </c>
      <c r="K11" s="169" t="s">
        <v>654</v>
      </c>
      <c r="L11" s="439" t="s">
        <v>17</v>
      </c>
      <c r="M11" s="440">
        <v>106</v>
      </c>
      <c r="N11" s="169" t="s">
        <v>655</v>
      </c>
      <c r="O11" s="169">
        <v>17007</v>
      </c>
      <c r="P11" s="169">
        <v>925151599</v>
      </c>
      <c r="Q11" s="169"/>
      <c r="R11" s="121">
        <f>925151599+244219419</f>
        <v>1169371018</v>
      </c>
      <c r="S11" s="428">
        <v>42577</v>
      </c>
      <c r="T11" s="429">
        <v>43008</v>
      </c>
      <c r="U11" s="160">
        <f>ROUND((T11-S11)/7,0)</f>
        <v>62</v>
      </c>
      <c r="V11" s="169"/>
      <c r="W11" s="171">
        <v>925151599</v>
      </c>
      <c r="X11" s="441">
        <v>0</v>
      </c>
      <c r="Y11" s="442" t="s">
        <v>656</v>
      </c>
      <c r="Z11" s="173">
        <v>17007</v>
      </c>
      <c r="AA11" s="428">
        <v>42577</v>
      </c>
      <c r="AB11" s="429">
        <v>43008</v>
      </c>
      <c r="AC11" s="443">
        <v>0</v>
      </c>
      <c r="AD11" s="444">
        <f>+V11/M11</f>
        <v>0</v>
      </c>
      <c r="AE11" s="445">
        <f>+Z11/O11</f>
        <v>1</v>
      </c>
      <c r="AF11" s="175">
        <f>+W11/R11</f>
        <v>0.7911531795805119</v>
      </c>
      <c r="AG11" s="771"/>
    </row>
    <row r="12" spans="1:33" ht="54.75" customHeight="1" thickBot="1" x14ac:dyDescent="0.25">
      <c r="A12" s="738"/>
      <c r="B12" s="737"/>
      <c r="C12" s="738"/>
      <c r="D12" s="738"/>
      <c r="E12" s="738"/>
      <c r="F12" s="737"/>
      <c r="G12" s="738"/>
      <c r="H12" s="738"/>
      <c r="I12" s="446" t="s">
        <v>91</v>
      </c>
      <c r="J12" s="447" t="s">
        <v>657</v>
      </c>
      <c r="K12" s="448"/>
      <c r="L12" s="449" t="s">
        <v>17</v>
      </c>
      <c r="M12" s="450">
        <v>1</v>
      </c>
      <c r="N12" s="560" t="s">
        <v>658</v>
      </c>
      <c r="O12" s="773" t="s">
        <v>84</v>
      </c>
      <c r="P12" s="774"/>
      <c r="Q12" s="774"/>
      <c r="R12" s="775"/>
      <c r="S12" s="428">
        <v>42461</v>
      </c>
      <c r="T12" s="429">
        <v>42551</v>
      </c>
      <c r="U12" s="13">
        <f>ROUND((T12-S12)/7,0)</f>
        <v>13</v>
      </c>
      <c r="V12" s="451">
        <v>1</v>
      </c>
      <c r="W12" s="779" t="s">
        <v>84</v>
      </c>
      <c r="X12" s="779"/>
      <c r="Y12" s="779"/>
      <c r="Z12" s="779"/>
      <c r="AA12" s="779"/>
      <c r="AB12" s="779"/>
      <c r="AC12" s="780"/>
      <c r="AD12" s="452"/>
      <c r="AE12" s="783"/>
      <c r="AF12" s="784"/>
      <c r="AG12" s="772"/>
    </row>
    <row r="13" spans="1:33" ht="54.75" customHeight="1" thickBot="1" x14ac:dyDescent="0.25">
      <c r="A13" s="738"/>
      <c r="B13" s="737"/>
      <c r="C13" s="738"/>
      <c r="D13" s="738"/>
      <c r="E13" s="738"/>
      <c r="F13" s="737"/>
      <c r="G13" s="738"/>
      <c r="H13" s="738"/>
      <c r="I13" s="453" t="s">
        <v>92</v>
      </c>
      <c r="J13" s="447" t="s">
        <v>659</v>
      </c>
      <c r="K13" s="448"/>
      <c r="L13" s="449" t="s">
        <v>17</v>
      </c>
      <c r="M13" s="450">
        <v>1</v>
      </c>
      <c r="N13" s="560" t="s">
        <v>660</v>
      </c>
      <c r="O13" s="776"/>
      <c r="P13" s="777"/>
      <c r="Q13" s="777"/>
      <c r="R13" s="778"/>
      <c r="S13" s="428"/>
      <c r="T13" s="429"/>
      <c r="U13" s="14">
        <f>ROUND((T13-S13)/7,0)</f>
        <v>0</v>
      </c>
      <c r="V13" s="454">
        <v>1</v>
      </c>
      <c r="W13" s="779"/>
      <c r="X13" s="779"/>
      <c r="Y13" s="779"/>
      <c r="Z13" s="779"/>
      <c r="AA13" s="779"/>
      <c r="AB13" s="779"/>
      <c r="AC13" s="780"/>
      <c r="AD13" s="452"/>
      <c r="AE13" s="785"/>
      <c r="AF13" s="786"/>
      <c r="AG13" s="772"/>
    </row>
    <row r="14" spans="1:33" ht="54.75" customHeight="1" thickBot="1" x14ac:dyDescent="0.25">
      <c r="A14" s="738"/>
      <c r="B14" s="737"/>
      <c r="C14" s="738"/>
      <c r="D14" s="738"/>
      <c r="E14" s="738"/>
      <c r="F14" s="737"/>
      <c r="G14" s="738"/>
      <c r="H14" s="738"/>
      <c r="I14" s="446" t="s">
        <v>93</v>
      </c>
      <c r="J14" s="455" t="s">
        <v>661</v>
      </c>
      <c r="K14" s="448"/>
      <c r="L14" s="449" t="s">
        <v>662</v>
      </c>
      <c r="M14" s="450">
        <v>62</v>
      </c>
      <c r="N14" s="560" t="s">
        <v>663</v>
      </c>
      <c r="O14" s="776"/>
      <c r="P14" s="777"/>
      <c r="Q14" s="777"/>
      <c r="R14" s="778"/>
      <c r="S14" s="428"/>
      <c r="T14" s="429"/>
      <c r="U14" s="14">
        <f t="shared" ref="U14:U169" si="0">ROUND((T14-S14)/7,0)</f>
        <v>0</v>
      </c>
      <c r="V14" s="454" t="s">
        <v>664</v>
      </c>
      <c r="W14" s="779"/>
      <c r="X14" s="779"/>
      <c r="Y14" s="779"/>
      <c r="Z14" s="779"/>
      <c r="AA14" s="779"/>
      <c r="AB14" s="779"/>
      <c r="AC14" s="780"/>
      <c r="AD14" s="452"/>
      <c r="AE14" s="785"/>
      <c r="AF14" s="786"/>
      <c r="AG14" s="772"/>
    </row>
    <row r="15" spans="1:33" ht="54.75" customHeight="1" thickBot="1" x14ac:dyDescent="0.25">
      <c r="A15" s="738"/>
      <c r="B15" s="737"/>
      <c r="C15" s="738"/>
      <c r="D15" s="738"/>
      <c r="E15" s="738"/>
      <c r="F15" s="737"/>
      <c r="G15" s="738"/>
      <c r="H15" s="738"/>
      <c r="I15" s="446" t="s">
        <v>94</v>
      </c>
      <c r="J15" s="456" t="s">
        <v>665</v>
      </c>
      <c r="K15" s="448"/>
      <c r="L15" s="449" t="s">
        <v>666</v>
      </c>
      <c r="M15" s="450">
        <v>42</v>
      </c>
      <c r="N15" s="560" t="s">
        <v>667</v>
      </c>
      <c r="O15" s="776"/>
      <c r="P15" s="777"/>
      <c r="Q15" s="777"/>
      <c r="R15" s="778"/>
      <c r="S15" s="428"/>
      <c r="T15" s="429"/>
      <c r="U15" s="14">
        <f t="shared" si="0"/>
        <v>0</v>
      </c>
      <c r="V15" s="454" t="s">
        <v>668</v>
      </c>
      <c r="W15" s="781"/>
      <c r="X15" s="781"/>
      <c r="Y15" s="781"/>
      <c r="Z15" s="781"/>
      <c r="AA15" s="781"/>
      <c r="AB15" s="781"/>
      <c r="AC15" s="782"/>
      <c r="AD15" s="452"/>
      <c r="AE15" s="787"/>
      <c r="AF15" s="788"/>
      <c r="AG15" s="772"/>
    </row>
    <row r="16" spans="1:33" ht="54.75" customHeight="1" thickBot="1" x14ac:dyDescent="0.25">
      <c r="A16" s="789" t="s">
        <v>883</v>
      </c>
      <c r="B16" s="457"/>
      <c r="C16" s="737" t="s">
        <v>884</v>
      </c>
      <c r="D16" s="737" t="s">
        <v>264</v>
      </c>
      <c r="E16" s="737" t="s">
        <v>140</v>
      </c>
      <c r="F16" s="737" t="s">
        <v>22</v>
      </c>
      <c r="G16" s="737" t="s">
        <v>886</v>
      </c>
      <c r="H16" s="737" t="s">
        <v>885</v>
      </c>
      <c r="I16" s="458" t="s">
        <v>73</v>
      </c>
      <c r="J16" s="459" t="s">
        <v>669</v>
      </c>
      <c r="K16" s="169" t="s">
        <v>654</v>
      </c>
      <c r="L16" s="439" t="s">
        <v>17</v>
      </c>
      <c r="M16" s="460">
        <v>369</v>
      </c>
      <c r="N16" s="169" t="s">
        <v>655</v>
      </c>
      <c r="O16" s="461">
        <v>369</v>
      </c>
      <c r="P16" s="169">
        <v>579979153</v>
      </c>
      <c r="Q16" s="462"/>
      <c r="R16" s="121">
        <v>568379153</v>
      </c>
      <c r="S16" s="428">
        <v>42592</v>
      </c>
      <c r="T16" s="429">
        <v>43017</v>
      </c>
      <c r="U16" s="160">
        <f>ROUND((T16-S16)/7,0)</f>
        <v>61</v>
      </c>
      <c r="V16" s="463">
        <v>369</v>
      </c>
      <c r="W16" s="464">
        <v>579979153</v>
      </c>
      <c r="X16" s="464"/>
      <c r="Y16" s="442" t="s">
        <v>670</v>
      </c>
      <c r="Z16" s="155">
        <v>369</v>
      </c>
      <c r="AA16" s="428">
        <v>42592</v>
      </c>
      <c r="AB16" s="429">
        <v>43017</v>
      </c>
      <c r="AC16" s="465">
        <v>0</v>
      </c>
      <c r="AD16" s="444">
        <f>+V16/M16</f>
        <v>1</v>
      </c>
      <c r="AE16" s="466">
        <f>+Z16/O16</f>
        <v>1</v>
      </c>
      <c r="AF16" s="467">
        <f>+W16/R16</f>
        <v>1.0204089117955386</v>
      </c>
      <c r="AG16" s="468"/>
    </row>
    <row r="17" spans="1:33" ht="54.75" customHeight="1" thickBot="1" x14ac:dyDescent="0.25">
      <c r="A17" s="790"/>
      <c r="B17" s="469"/>
      <c r="C17" s="738"/>
      <c r="D17" s="738"/>
      <c r="E17" s="738"/>
      <c r="F17" s="737"/>
      <c r="G17" s="738"/>
      <c r="H17" s="738"/>
      <c r="I17" s="470" t="s">
        <v>74</v>
      </c>
      <c r="J17" s="447" t="s">
        <v>657</v>
      </c>
      <c r="K17" s="448"/>
      <c r="L17" s="449" t="s">
        <v>17</v>
      </c>
      <c r="M17" s="450">
        <v>1</v>
      </c>
      <c r="N17" s="471"/>
      <c r="O17" s="791" t="s">
        <v>84</v>
      </c>
      <c r="P17" s="792"/>
      <c r="Q17" s="792"/>
      <c r="R17" s="792"/>
      <c r="S17" s="428"/>
      <c r="T17" s="429"/>
      <c r="U17" s="161">
        <f t="shared" ref="U17:U20" si="1">ROUND((T17-S17)/7,0)</f>
        <v>0</v>
      </c>
      <c r="V17" s="471"/>
      <c r="W17" s="795" t="s">
        <v>84</v>
      </c>
      <c r="X17" s="796"/>
      <c r="Y17" s="796"/>
      <c r="Z17" s="796"/>
      <c r="AA17" s="796"/>
      <c r="AB17" s="796"/>
      <c r="AC17" s="797"/>
      <c r="AD17" s="472"/>
      <c r="AE17" s="473"/>
      <c r="AF17" s="473"/>
      <c r="AG17" s="801"/>
    </row>
    <row r="18" spans="1:33" ht="54.75" customHeight="1" thickBot="1" x14ac:dyDescent="0.25">
      <c r="A18" s="790"/>
      <c r="B18" s="469"/>
      <c r="C18" s="738"/>
      <c r="D18" s="738"/>
      <c r="E18" s="738"/>
      <c r="F18" s="737"/>
      <c r="G18" s="738"/>
      <c r="H18" s="738"/>
      <c r="I18" s="470" t="s">
        <v>75</v>
      </c>
      <c r="J18" s="447" t="s">
        <v>659</v>
      </c>
      <c r="K18" s="448"/>
      <c r="L18" s="449" t="s">
        <v>17</v>
      </c>
      <c r="M18" s="450">
        <v>1</v>
      </c>
      <c r="N18" s="471"/>
      <c r="O18" s="793"/>
      <c r="P18" s="794"/>
      <c r="Q18" s="794"/>
      <c r="R18" s="794"/>
      <c r="S18" s="428"/>
      <c r="T18" s="429"/>
      <c r="U18" s="161">
        <f t="shared" si="1"/>
        <v>0</v>
      </c>
      <c r="V18" s="471"/>
      <c r="W18" s="798"/>
      <c r="X18" s="799"/>
      <c r="Y18" s="799"/>
      <c r="Z18" s="799"/>
      <c r="AA18" s="799"/>
      <c r="AB18" s="799"/>
      <c r="AC18" s="800"/>
      <c r="AD18" s="472"/>
      <c r="AE18" s="473"/>
      <c r="AF18" s="473"/>
      <c r="AG18" s="802"/>
    </row>
    <row r="19" spans="1:33" ht="54.75" customHeight="1" thickBot="1" x14ac:dyDescent="0.25">
      <c r="A19" s="790"/>
      <c r="B19" s="469"/>
      <c r="C19" s="738"/>
      <c r="D19" s="738"/>
      <c r="E19" s="738"/>
      <c r="F19" s="737"/>
      <c r="G19" s="738"/>
      <c r="H19" s="738"/>
      <c r="I19" s="470" t="s">
        <v>76</v>
      </c>
      <c r="J19" s="455" t="s">
        <v>661</v>
      </c>
      <c r="K19" s="448"/>
      <c r="L19" s="449" t="s">
        <v>662</v>
      </c>
      <c r="M19" s="450">
        <v>62</v>
      </c>
      <c r="N19" s="471"/>
      <c r="O19" s="793"/>
      <c r="P19" s="794"/>
      <c r="Q19" s="794"/>
      <c r="R19" s="794"/>
      <c r="S19" s="428"/>
      <c r="T19" s="429"/>
      <c r="U19" s="161">
        <f t="shared" si="1"/>
        <v>0</v>
      </c>
      <c r="V19" s="471"/>
      <c r="W19" s="798"/>
      <c r="X19" s="799"/>
      <c r="Y19" s="799"/>
      <c r="Z19" s="799"/>
      <c r="AA19" s="799"/>
      <c r="AB19" s="799"/>
      <c r="AC19" s="800"/>
      <c r="AD19" s="472"/>
      <c r="AE19" s="473"/>
      <c r="AF19" s="473"/>
      <c r="AG19" s="802"/>
    </row>
    <row r="20" spans="1:33" ht="54.75" customHeight="1" thickBot="1" x14ac:dyDescent="0.25">
      <c r="A20" s="790"/>
      <c r="B20" s="469"/>
      <c r="C20" s="738"/>
      <c r="D20" s="738"/>
      <c r="E20" s="738"/>
      <c r="F20" s="737"/>
      <c r="G20" s="738"/>
      <c r="H20" s="738"/>
      <c r="I20" s="470" t="s">
        <v>77</v>
      </c>
      <c r="J20" s="456" t="s">
        <v>665</v>
      </c>
      <c r="K20" s="448"/>
      <c r="L20" s="449" t="s">
        <v>666</v>
      </c>
      <c r="M20" s="450">
        <v>30</v>
      </c>
      <c r="N20" s="471"/>
      <c r="O20" s="793"/>
      <c r="P20" s="794"/>
      <c r="Q20" s="794"/>
      <c r="R20" s="794"/>
      <c r="S20" s="428"/>
      <c r="T20" s="429"/>
      <c r="U20" s="161">
        <f t="shared" si="1"/>
        <v>0</v>
      </c>
      <c r="V20" s="471"/>
      <c r="W20" s="798"/>
      <c r="X20" s="799"/>
      <c r="Y20" s="799"/>
      <c r="Z20" s="799"/>
      <c r="AA20" s="799"/>
      <c r="AB20" s="799"/>
      <c r="AC20" s="800"/>
      <c r="AD20" s="472"/>
      <c r="AE20" s="473"/>
      <c r="AF20" s="473"/>
      <c r="AG20" s="802"/>
    </row>
    <row r="21" spans="1:33" ht="54.75" customHeight="1" thickBot="1" x14ac:dyDescent="0.25">
      <c r="A21" s="737" t="s">
        <v>883</v>
      </c>
      <c r="B21" s="575"/>
      <c r="C21" s="737" t="s">
        <v>884</v>
      </c>
      <c r="D21" s="737" t="s">
        <v>264</v>
      </c>
      <c r="E21" s="737" t="s">
        <v>140</v>
      </c>
      <c r="F21" s="737" t="s">
        <v>22</v>
      </c>
      <c r="G21" s="737" t="s">
        <v>886</v>
      </c>
      <c r="H21" s="737" t="s">
        <v>885</v>
      </c>
      <c r="I21" s="475" t="s">
        <v>671</v>
      </c>
      <c r="J21" s="459" t="s">
        <v>672</v>
      </c>
      <c r="K21" s="169" t="s">
        <v>654</v>
      </c>
      <c r="L21" s="476" t="s">
        <v>17</v>
      </c>
      <c r="M21" s="460">
        <v>1</v>
      </c>
      <c r="N21" s="460" t="s">
        <v>673</v>
      </c>
      <c r="O21" s="461">
        <v>1</v>
      </c>
      <c r="P21" s="461">
        <v>5400000</v>
      </c>
      <c r="Q21" s="462"/>
      <c r="R21" s="121">
        <v>60000000</v>
      </c>
      <c r="S21" s="428">
        <v>42632</v>
      </c>
      <c r="T21" s="429">
        <v>42786</v>
      </c>
      <c r="U21" s="38">
        <f>ROUND((T21-S21)/7,0)</f>
        <v>22</v>
      </c>
      <c r="V21" s="169">
        <v>1</v>
      </c>
      <c r="W21" s="217">
        <v>5400000</v>
      </c>
      <c r="X21" s="217"/>
      <c r="Y21" s="442" t="s">
        <v>674</v>
      </c>
      <c r="Z21" s="157">
        <v>1</v>
      </c>
      <c r="AA21" s="428">
        <v>42632</v>
      </c>
      <c r="AB21" s="429">
        <v>42786</v>
      </c>
      <c r="AC21" s="477">
        <v>0</v>
      </c>
      <c r="AD21" s="444">
        <f>+V21/M21</f>
        <v>1</v>
      </c>
      <c r="AE21" s="466">
        <f>+Z21/O21</f>
        <v>1</v>
      </c>
      <c r="AF21" s="478">
        <f>+W21/R21</f>
        <v>0.09</v>
      </c>
      <c r="AG21" s="479"/>
    </row>
    <row r="22" spans="1:33" ht="54.75" customHeight="1" thickBot="1" x14ac:dyDescent="0.25">
      <c r="A22" s="738"/>
      <c r="B22" s="576"/>
      <c r="C22" s="738"/>
      <c r="D22" s="738"/>
      <c r="E22" s="738"/>
      <c r="F22" s="737"/>
      <c r="G22" s="738"/>
      <c r="H22" s="738"/>
      <c r="I22" s="446" t="s">
        <v>78</v>
      </c>
      <c r="J22" s="447" t="s">
        <v>657</v>
      </c>
      <c r="K22" s="448"/>
      <c r="L22" s="449" t="s">
        <v>17</v>
      </c>
      <c r="M22" s="450">
        <v>1</v>
      </c>
      <c r="N22" s="480"/>
      <c r="O22" s="791" t="s">
        <v>84</v>
      </c>
      <c r="P22" s="805"/>
      <c r="Q22" s="805"/>
      <c r="R22" s="806"/>
      <c r="S22" s="428"/>
      <c r="T22" s="429"/>
      <c r="U22" s="13">
        <f>ROUND((T22-S22)/7,0)</f>
        <v>0</v>
      </c>
      <c r="V22" s="481"/>
      <c r="W22" s="810" t="s">
        <v>84</v>
      </c>
      <c r="X22" s="810"/>
      <c r="Y22" s="810"/>
      <c r="Z22" s="810"/>
      <c r="AA22" s="810"/>
      <c r="AB22" s="810"/>
      <c r="AC22" s="811"/>
      <c r="AD22" s="482"/>
      <c r="AE22" s="483"/>
      <c r="AF22" s="484"/>
      <c r="AG22" s="803"/>
    </row>
    <row r="23" spans="1:33" ht="54.75" customHeight="1" thickBot="1" x14ac:dyDescent="0.25">
      <c r="A23" s="738"/>
      <c r="B23" s="576"/>
      <c r="C23" s="738"/>
      <c r="D23" s="738"/>
      <c r="E23" s="738"/>
      <c r="F23" s="737"/>
      <c r="G23" s="738"/>
      <c r="H23" s="738"/>
      <c r="I23" s="453" t="s">
        <v>79</v>
      </c>
      <c r="J23" s="447" t="s">
        <v>659</v>
      </c>
      <c r="K23" s="448"/>
      <c r="L23" s="449" t="s">
        <v>17</v>
      </c>
      <c r="M23" s="450">
        <v>1</v>
      </c>
      <c r="N23" s="471"/>
      <c r="O23" s="807"/>
      <c r="P23" s="808"/>
      <c r="Q23" s="808"/>
      <c r="R23" s="809"/>
      <c r="S23" s="428"/>
      <c r="T23" s="429"/>
      <c r="U23" s="14">
        <f>ROUND((T23-S23)/7,0)</f>
        <v>0</v>
      </c>
      <c r="V23" s="485"/>
      <c r="W23" s="812"/>
      <c r="X23" s="812"/>
      <c r="Y23" s="812"/>
      <c r="Z23" s="812"/>
      <c r="AA23" s="812"/>
      <c r="AB23" s="812"/>
      <c r="AC23" s="813"/>
      <c r="AD23" s="472"/>
      <c r="AE23" s="473"/>
      <c r="AF23" s="486"/>
      <c r="AG23" s="804"/>
    </row>
    <row r="24" spans="1:33" ht="54.75" customHeight="1" thickBot="1" x14ac:dyDescent="0.25">
      <c r="A24" s="738"/>
      <c r="B24" s="576"/>
      <c r="C24" s="738"/>
      <c r="D24" s="738"/>
      <c r="E24" s="738"/>
      <c r="F24" s="737"/>
      <c r="G24" s="738"/>
      <c r="H24" s="738"/>
      <c r="I24" s="446" t="s">
        <v>80</v>
      </c>
      <c r="J24" s="455" t="s">
        <v>661</v>
      </c>
      <c r="K24" s="448"/>
      <c r="L24" s="449" t="s">
        <v>612</v>
      </c>
      <c r="M24" s="450">
        <v>5</v>
      </c>
      <c r="N24" s="471"/>
      <c r="O24" s="807"/>
      <c r="P24" s="808"/>
      <c r="Q24" s="808"/>
      <c r="R24" s="809"/>
      <c r="S24" s="428"/>
      <c r="T24" s="429"/>
      <c r="U24" s="14">
        <f t="shared" ref="U24:U25" si="2">ROUND((T24-S24)/7,0)</f>
        <v>0</v>
      </c>
      <c r="V24" s="485"/>
      <c r="W24" s="812"/>
      <c r="X24" s="812"/>
      <c r="Y24" s="812"/>
      <c r="Z24" s="812"/>
      <c r="AA24" s="812"/>
      <c r="AB24" s="812"/>
      <c r="AC24" s="813"/>
      <c r="AD24" s="472"/>
      <c r="AE24" s="473"/>
      <c r="AF24" s="486"/>
      <c r="AG24" s="804"/>
    </row>
    <row r="25" spans="1:33" ht="54.75" customHeight="1" thickBot="1" x14ac:dyDescent="0.25">
      <c r="A25" s="738"/>
      <c r="B25" s="576"/>
      <c r="C25" s="738"/>
      <c r="D25" s="738"/>
      <c r="E25" s="738"/>
      <c r="F25" s="737"/>
      <c r="G25" s="738"/>
      <c r="H25" s="738"/>
      <c r="I25" s="453" t="s">
        <v>81</v>
      </c>
      <c r="J25" s="456" t="s">
        <v>665</v>
      </c>
      <c r="K25" s="448"/>
      <c r="L25" s="449" t="s">
        <v>17</v>
      </c>
      <c r="M25" s="450">
        <v>1</v>
      </c>
      <c r="N25" s="471"/>
      <c r="O25" s="807"/>
      <c r="P25" s="808"/>
      <c r="Q25" s="808"/>
      <c r="R25" s="809"/>
      <c r="S25" s="428"/>
      <c r="T25" s="429"/>
      <c r="U25" s="14">
        <f t="shared" si="2"/>
        <v>0</v>
      </c>
      <c r="V25" s="485"/>
      <c r="W25" s="812"/>
      <c r="X25" s="812"/>
      <c r="Y25" s="812"/>
      <c r="Z25" s="812"/>
      <c r="AA25" s="812"/>
      <c r="AB25" s="812"/>
      <c r="AC25" s="813"/>
      <c r="AD25" s="472"/>
      <c r="AE25" s="473"/>
      <c r="AF25" s="486"/>
      <c r="AG25" s="804"/>
    </row>
    <row r="26" spans="1:33" ht="54.75" customHeight="1" thickBot="1" x14ac:dyDescent="0.25">
      <c r="A26" s="737" t="s">
        <v>883</v>
      </c>
      <c r="B26" s="575"/>
      <c r="C26" s="737" t="s">
        <v>884</v>
      </c>
      <c r="D26" s="737" t="s">
        <v>264</v>
      </c>
      <c r="E26" s="737" t="s">
        <v>140</v>
      </c>
      <c r="F26" s="737" t="s">
        <v>22</v>
      </c>
      <c r="G26" s="737" t="s">
        <v>886</v>
      </c>
      <c r="H26" s="737" t="s">
        <v>885</v>
      </c>
      <c r="I26" s="458" t="s">
        <v>675</v>
      </c>
      <c r="J26" s="459" t="s">
        <v>676</v>
      </c>
      <c r="K26" s="169" t="s">
        <v>654</v>
      </c>
      <c r="L26" s="439" t="s">
        <v>17</v>
      </c>
      <c r="M26" s="460">
        <v>1</v>
      </c>
      <c r="N26" s="460" t="s">
        <v>673</v>
      </c>
      <c r="O26" s="461">
        <v>1</v>
      </c>
      <c r="P26" s="169">
        <v>5400000</v>
      </c>
      <c r="Q26" s="462"/>
      <c r="R26" s="121">
        <v>60000000</v>
      </c>
      <c r="S26" s="428">
        <v>42633</v>
      </c>
      <c r="T26" s="429">
        <v>42796</v>
      </c>
      <c r="U26" s="160">
        <f>ROUND((T26-S26)/7,0)</f>
        <v>23</v>
      </c>
      <c r="V26" s="463">
        <v>1</v>
      </c>
      <c r="W26" s="464">
        <v>5400000</v>
      </c>
      <c r="X26" s="464"/>
      <c r="Y26" s="442" t="s">
        <v>674</v>
      </c>
      <c r="Z26" s="155">
        <v>1</v>
      </c>
      <c r="AA26" s="428">
        <v>42632</v>
      </c>
      <c r="AB26" s="429">
        <v>42786</v>
      </c>
      <c r="AC26" s="465">
        <v>0</v>
      </c>
      <c r="AD26" s="444">
        <f>+V26/M26</f>
        <v>1</v>
      </c>
      <c r="AE26" s="487">
        <f>+Z26/O26</f>
        <v>1</v>
      </c>
      <c r="AF26" s="467">
        <f>+W26/R26</f>
        <v>0.09</v>
      </c>
      <c r="AG26" s="468"/>
    </row>
    <row r="27" spans="1:33" ht="54.75" customHeight="1" thickBot="1" x14ac:dyDescent="0.25">
      <c r="A27" s="738"/>
      <c r="B27" s="576"/>
      <c r="C27" s="738"/>
      <c r="D27" s="738"/>
      <c r="E27" s="738"/>
      <c r="F27" s="737"/>
      <c r="G27" s="738"/>
      <c r="H27" s="738"/>
      <c r="I27" s="446" t="s">
        <v>677</v>
      </c>
      <c r="J27" s="447" t="s">
        <v>657</v>
      </c>
      <c r="K27" s="448"/>
      <c r="L27" s="449" t="s">
        <v>17</v>
      </c>
      <c r="M27" s="450">
        <v>1</v>
      </c>
      <c r="N27" s="480"/>
      <c r="O27" s="791"/>
      <c r="P27" s="805"/>
      <c r="Q27" s="805"/>
      <c r="R27" s="806"/>
      <c r="S27" s="428"/>
      <c r="T27" s="429"/>
      <c r="U27" s="13"/>
      <c r="V27" s="481"/>
      <c r="W27" s="810"/>
      <c r="X27" s="810"/>
      <c r="Y27" s="810"/>
      <c r="Z27" s="810"/>
      <c r="AA27" s="810"/>
      <c r="AB27" s="810"/>
      <c r="AC27" s="811"/>
      <c r="AD27" s="482"/>
      <c r="AE27" s="483"/>
      <c r="AF27" s="484"/>
      <c r="AG27" s="803"/>
    </row>
    <row r="28" spans="1:33" ht="54.75" customHeight="1" thickBot="1" x14ac:dyDescent="0.25">
      <c r="A28" s="738"/>
      <c r="B28" s="576"/>
      <c r="C28" s="738"/>
      <c r="D28" s="738"/>
      <c r="E28" s="738"/>
      <c r="F28" s="737"/>
      <c r="G28" s="738"/>
      <c r="H28" s="738"/>
      <c r="I28" s="446" t="s">
        <v>678</v>
      </c>
      <c r="J28" s="447" t="s">
        <v>659</v>
      </c>
      <c r="K28" s="448"/>
      <c r="L28" s="449" t="s">
        <v>17</v>
      </c>
      <c r="M28" s="450">
        <v>1</v>
      </c>
      <c r="N28" s="471"/>
      <c r="O28" s="807"/>
      <c r="P28" s="808"/>
      <c r="Q28" s="808"/>
      <c r="R28" s="809"/>
      <c r="S28" s="428"/>
      <c r="T28" s="429"/>
      <c r="U28" s="14"/>
      <c r="V28" s="485"/>
      <c r="W28" s="812"/>
      <c r="X28" s="812"/>
      <c r="Y28" s="812"/>
      <c r="Z28" s="812"/>
      <c r="AA28" s="812"/>
      <c r="AB28" s="812"/>
      <c r="AC28" s="813"/>
      <c r="AD28" s="472"/>
      <c r="AE28" s="473"/>
      <c r="AF28" s="486"/>
      <c r="AG28" s="804"/>
    </row>
    <row r="29" spans="1:33" ht="54.75" customHeight="1" thickBot="1" x14ac:dyDescent="0.25">
      <c r="A29" s="738"/>
      <c r="B29" s="576"/>
      <c r="C29" s="738"/>
      <c r="D29" s="738"/>
      <c r="E29" s="738"/>
      <c r="F29" s="737"/>
      <c r="G29" s="738"/>
      <c r="H29" s="738"/>
      <c r="I29" s="446" t="s">
        <v>679</v>
      </c>
      <c r="J29" s="455" t="s">
        <v>661</v>
      </c>
      <c r="K29" s="448"/>
      <c r="L29" s="449" t="s">
        <v>612</v>
      </c>
      <c r="M29" s="450">
        <v>6</v>
      </c>
      <c r="N29" s="471"/>
      <c r="O29" s="807"/>
      <c r="P29" s="808"/>
      <c r="Q29" s="808"/>
      <c r="R29" s="809"/>
      <c r="S29" s="428"/>
      <c r="T29" s="429"/>
      <c r="U29" s="14"/>
      <c r="V29" s="485"/>
      <c r="W29" s="812"/>
      <c r="X29" s="812"/>
      <c r="Y29" s="812"/>
      <c r="Z29" s="812"/>
      <c r="AA29" s="812"/>
      <c r="AB29" s="812"/>
      <c r="AC29" s="813"/>
      <c r="AD29" s="472"/>
      <c r="AE29" s="473"/>
      <c r="AF29" s="486"/>
      <c r="AG29" s="804"/>
    </row>
    <row r="30" spans="1:33" ht="54.75" customHeight="1" thickBot="1" x14ac:dyDescent="0.25">
      <c r="A30" s="738"/>
      <c r="B30" s="576"/>
      <c r="C30" s="738"/>
      <c r="D30" s="738"/>
      <c r="E30" s="738"/>
      <c r="F30" s="737"/>
      <c r="G30" s="738"/>
      <c r="H30" s="738"/>
      <c r="I30" s="446" t="s">
        <v>680</v>
      </c>
      <c r="J30" s="456" t="s">
        <v>665</v>
      </c>
      <c r="K30" s="448"/>
      <c r="L30" s="449" t="s">
        <v>17</v>
      </c>
      <c r="M30" s="450">
        <v>1</v>
      </c>
      <c r="N30" s="471"/>
      <c r="O30" s="807"/>
      <c r="P30" s="808"/>
      <c r="Q30" s="808"/>
      <c r="R30" s="809"/>
      <c r="S30" s="428"/>
      <c r="T30" s="429"/>
      <c r="U30" s="14"/>
      <c r="V30" s="485"/>
      <c r="W30" s="812"/>
      <c r="X30" s="812"/>
      <c r="Y30" s="812"/>
      <c r="Z30" s="812"/>
      <c r="AA30" s="812"/>
      <c r="AB30" s="812"/>
      <c r="AC30" s="813"/>
      <c r="AD30" s="472"/>
      <c r="AE30" s="473"/>
      <c r="AF30" s="486"/>
      <c r="AG30" s="804"/>
    </row>
    <row r="31" spans="1:33" ht="54.75" customHeight="1" thickBot="1" x14ac:dyDescent="0.25">
      <c r="A31" s="737" t="s">
        <v>883</v>
      </c>
      <c r="B31" s="575"/>
      <c r="C31" s="737" t="s">
        <v>887</v>
      </c>
      <c r="D31" s="737" t="s">
        <v>264</v>
      </c>
      <c r="E31" s="737" t="s">
        <v>140</v>
      </c>
      <c r="F31" s="737" t="s">
        <v>22</v>
      </c>
      <c r="G31" s="737" t="s">
        <v>888</v>
      </c>
      <c r="H31" s="737" t="s">
        <v>885</v>
      </c>
      <c r="I31" s="458" t="s">
        <v>111</v>
      </c>
      <c r="J31" s="459" t="s">
        <v>681</v>
      </c>
      <c r="K31" s="169" t="s">
        <v>654</v>
      </c>
      <c r="L31" s="439" t="s">
        <v>17</v>
      </c>
      <c r="M31" s="460">
        <v>1</v>
      </c>
      <c r="N31" s="460" t="s">
        <v>682</v>
      </c>
      <c r="O31" s="461">
        <v>1</v>
      </c>
      <c r="P31" s="169">
        <v>41428570</v>
      </c>
      <c r="Q31" s="462"/>
      <c r="R31" s="121">
        <v>58000000</v>
      </c>
      <c r="S31" s="428">
        <v>42636</v>
      </c>
      <c r="T31" s="429">
        <v>43038</v>
      </c>
      <c r="U31" s="160">
        <f>ROUND((T31-S31)/7,0)</f>
        <v>57</v>
      </c>
      <c r="V31" s="463">
        <v>1</v>
      </c>
      <c r="W31" s="464">
        <v>41428570</v>
      </c>
      <c r="X31" s="464"/>
      <c r="Y31" s="442" t="s">
        <v>683</v>
      </c>
      <c r="Z31" s="155">
        <v>1</v>
      </c>
      <c r="AA31" s="428">
        <v>42636</v>
      </c>
      <c r="AB31" s="429">
        <v>43038</v>
      </c>
      <c r="AC31" s="465">
        <v>0</v>
      </c>
      <c r="AD31" s="444">
        <f>+V31/M31</f>
        <v>1</v>
      </c>
      <c r="AE31" s="487">
        <f>+Z31/O31</f>
        <v>1</v>
      </c>
      <c r="AF31" s="467">
        <f>+W31/R31</f>
        <v>0.71428568965517236</v>
      </c>
      <c r="AG31" s="468"/>
    </row>
    <row r="32" spans="1:33" ht="54.75" customHeight="1" thickBot="1" x14ac:dyDescent="0.25">
      <c r="A32" s="738"/>
      <c r="B32" s="576"/>
      <c r="C32" s="738"/>
      <c r="D32" s="738"/>
      <c r="E32" s="738"/>
      <c r="F32" s="738"/>
      <c r="G32" s="738"/>
      <c r="H32" s="738"/>
      <c r="I32" s="446" t="s">
        <v>684</v>
      </c>
      <c r="J32" s="447" t="s">
        <v>657</v>
      </c>
      <c r="K32" s="448"/>
      <c r="L32" s="449" t="s">
        <v>17</v>
      </c>
      <c r="M32" s="450">
        <v>1</v>
      </c>
      <c r="N32" s="480"/>
      <c r="O32" s="791"/>
      <c r="P32" s="805"/>
      <c r="Q32" s="805"/>
      <c r="R32" s="806"/>
      <c r="S32" s="428"/>
      <c r="T32" s="429"/>
      <c r="U32" s="13"/>
      <c r="V32" s="481"/>
      <c r="W32" s="810"/>
      <c r="X32" s="810"/>
      <c r="Y32" s="810"/>
      <c r="Z32" s="810"/>
      <c r="AA32" s="810"/>
      <c r="AB32" s="810"/>
      <c r="AC32" s="811"/>
      <c r="AD32" s="482"/>
      <c r="AE32" s="483"/>
      <c r="AF32" s="484"/>
      <c r="AG32" s="803"/>
    </row>
    <row r="33" spans="1:33" ht="54.75" customHeight="1" thickBot="1" x14ac:dyDescent="0.25">
      <c r="A33" s="738"/>
      <c r="B33" s="576"/>
      <c r="C33" s="738"/>
      <c r="D33" s="738"/>
      <c r="E33" s="738"/>
      <c r="F33" s="738"/>
      <c r="G33" s="738"/>
      <c r="H33" s="738"/>
      <c r="I33" s="446" t="s">
        <v>685</v>
      </c>
      <c r="J33" s="447" t="s">
        <v>659</v>
      </c>
      <c r="K33" s="448"/>
      <c r="L33" s="449" t="s">
        <v>17</v>
      </c>
      <c r="M33" s="450">
        <v>1</v>
      </c>
      <c r="N33" s="471"/>
      <c r="O33" s="807"/>
      <c r="P33" s="808"/>
      <c r="Q33" s="808"/>
      <c r="R33" s="809"/>
      <c r="S33" s="428"/>
      <c r="T33" s="429"/>
      <c r="U33" s="14"/>
      <c r="V33" s="485"/>
      <c r="W33" s="812"/>
      <c r="X33" s="812"/>
      <c r="Y33" s="812"/>
      <c r="Z33" s="812"/>
      <c r="AA33" s="812"/>
      <c r="AB33" s="812"/>
      <c r="AC33" s="813"/>
      <c r="AD33" s="472"/>
      <c r="AE33" s="473"/>
      <c r="AF33" s="486"/>
      <c r="AG33" s="804"/>
    </row>
    <row r="34" spans="1:33" ht="54.75" customHeight="1" thickBot="1" x14ac:dyDescent="0.25">
      <c r="A34" s="737" t="s">
        <v>883</v>
      </c>
      <c r="B34" s="575"/>
      <c r="C34" s="737" t="s">
        <v>887</v>
      </c>
      <c r="D34" s="737" t="s">
        <v>264</v>
      </c>
      <c r="E34" s="737" t="s">
        <v>140</v>
      </c>
      <c r="F34" s="737" t="s">
        <v>22</v>
      </c>
      <c r="G34" s="737" t="s">
        <v>888</v>
      </c>
      <c r="H34" s="737" t="s">
        <v>885</v>
      </c>
      <c r="I34" s="458" t="s">
        <v>112</v>
      </c>
      <c r="J34" s="459" t="s">
        <v>686</v>
      </c>
      <c r="K34" s="169" t="s">
        <v>654</v>
      </c>
      <c r="L34" s="439" t="s">
        <v>17</v>
      </c>
      <c r="M34" s="463">
        <v>1</v>
      </c>
      <c r="N34" s="460" t="s">
        <v>673</v>
      </c>
      <c r="O34" s="461">
        <v>1</v>
      </c>
      <c r="P34" s="461">
        <v>5400000</v>
      </c>
      <c r="Q34" s="462"/>
      <c r="R34" s="121">
        <v>60000000</v>
      </c>
      <c r="S34" s="428">
        <v>42636</v>
      </c>
      <c r="T34" s="429">
        <v>42844</v>
      </c>
      <c r="U34" s="160">
        <f>ROUND((T34-S34)/7,0)</f>
        <v>30</v>
      </c>
      <c r="V34" s="169">
        <v>1</v>
      </c>
      <c r="W34" s="217">
        <v>5400000</v>
      </c>
      <c r="X34" s="217"/>
      <c r="Y34" s="442" t="s">
        <v>687</v>
      </c>
      <c r="Z34" s="157">
        <v>1</v>
      </c>
      <c r="AA34" s="428">
        <v>42636</v>
      </c>
      <c r="AB34" s="429">
        <v>43038</v>
      </c>
      <c r="AC34" s="465">
        <v>0</v>
      </c>
      <c r="AD34" s="444">
        <f>+V34/M34</f>
        <v>1</v>
      </c>
      <c r="AE34" s="487">
        <f>+Z34/O34</f>
        <v>1</v>
      </c>
      <c r="AF34" s="467">
        <f>+W34/R34</f>
        <v>0.09</v>
      </c>
      <c r="AG34" s="479"/>
    </row>
    <row r="35" spans="1:33" ht="54.75" customHeight="1" thickBot="1" x14ac:dyDescent="0.25">
      <c r="A35" s="738"/>
      <c r="B35" s="576"/>
      <c r="C35" s="738"/>
      <c r="D35" s="738"/>
      <c r="E35" s="738"/>
      <c r="F35" s="738"/>
      <c r="G35" s="738"/>
      <c r="H35" s="738"/>
      <c r="I35" s="446" t="s">
        <v>688</v>
      </c>
      <c r="J35" s="447" t="s">
        <v>657</v>
      </c>
      <c r="K35" s="448"/>
      <c r="L35" s="449" t="s">
        <v>17</v>
      </c>
      <c r="M35" s="450">
        <v>1</v>
      </c>
      <c r="N35" s="480"/>
      <c r="O35" s="791"/>
      <c r="P35" s="805"/>
      <c r="Q35" s="805"/>
      <c r="R35" s="806"/>
      <c r="S35" s="428"/>
      <c r="T35" s="429"/>
      <c r="U35" s="13"/>
      <c r="V35" s="481"/>
      <c r="W35" s="810"/>
      <c r="X35" s="810"/>
      <c r="Y35" s="810"/>
      <c r="Z35" s="810"/>
      <c r="AA35" s="810"/>
      <c r="AB35" s="810"/>
      <c r="AC35" s="811"/>
      <c r="AD35" s="482"/>
      <c r="AE35" s="483"/>
      <c r="AF35" s="484"/>
      <c r="AG35" s="803"/>
    </row>
    <row r="36" spans="1:33" ht="54.75" customHeight="1" thickBot="1" x14ac:dyDescent="0.25">
      <c r="A36" s="738"/>
      <c r="B36" s="576"/>
      <c r="C36" s="738"/>
      <c r="D36" s="738"/>
      <c r="E36" s="738"/>
      <c r="F36" s="738"/>
      <c r="G36" s="738"/>
      <c r="H36" s="738"/>
      <c r="I36" s="446" t="s">
        <v>689</v>
      </c>
      <c r="J36" s="447" t="s">
        <v>659</v>
      </c>
      <c r="K36" s="448"/>
      <c r="L36" s="449" t="s">
        <v>17</v>
      </c>
      <c r="M36" s="450">
        <v>1</v>
      </c>
      <c r="N36" s="471"/>
      <c r="O36" s="807"/>
      <c r="P36" s="808"/>
      <c r="Q36" s="808"/>
      <c r="R36" s="809"/>
      <c r="S36" s="428"/>
      <c r="T36" s="429"/>
      <c r="U36" s="14"/>
      <c r="V36" s="485"/>
      <c r="W36" s="812"/>
      <c r="X36" s="812"/>
      <c r="Y36" s="812"/>
      <c r="Z36" s="812"/>
      <c r="AA36" s="812"/>
      <c r="AB36" s="812"/>
      <c r="AC36" s="813"/>
      <c r="AD36" s="472"/>
      <c r="AE36" s="473"/>
      <c r="AF36" s="486"/>
      <c r="AG36" s="804"/>
    </row>
    <row r="37" spans="1:33" ht="54.75" customHeight="1" thickBot="1" x14ac:dyDescent="0.25">
      <c r="A37" s="737" t="s">
        <v>883</v>
      </c>
      <c r="B37" s="575"/>
      <c r="C37" s="737" t="s">
        <v>884</v>
      </c>
      <c r="D37" s="737" t="s">
        <v>264</v>
      </c>
      <c r="E37" s="737" t="s">
        <v>140</v>
      </c>
      <c r="F37" s="737" t="s">
        <v>22</v>
      </c>
      <c r="G37" s="737" t="s">
        <v>886</v>
      </c>
      <c r="H37" s="737" t="s">
        <v>885</v>
      </c>
      <c r="I37" s="458" t="s">
        <v>690</v>
      </c>
      <c r="J37" s="459" t="s">
        <v>691</v>
      </c>
      <c r="K37" s="169" t="s">
        <v>654</v>
      </c>
      <c r="L37" s="439" t="s">
        <v>17</v>
      </c>
      <c r="M37" s="463">
        <v>1</v>
      </c>
      <c r="N37" s="460" t="s">
        <v>673</v>
      </c>
      <c r="O37" s="461">
        <v>1</v>
      </c>
      <c r="P37" s="461">
        <v>6120000</v>
      </c>
      <c r="Q37" s="462"/>
      <c r="R37" s="121">
        <v>68000000</v>
      </c>
      <c r="S37" s="428">
        <v>42639</v>
      </c>
      <c r="T37" s="429">
        <v>42786</v>
      </c>
      <c r="U37" s="160">
        <f>ROUND((T37-S37)/7,0)</f>
        <v>21</v>
      </c>
      <c r="V37" s="169">
        <v>1</v>
      </c>
      <c r="W37" s="217">
        <v>6120000</v>
      </c>
      <c r="X37" s="217"/>
      <c r="Y37" s="442" t="s">
        <v>692</v>
      </c>
      <c r="Z37" s="157">
        <v>1</v>
      </c>
      <c r="AA37" s="428">
        <v>42639</v>
      </c>
      <c r="AB37" s="429">
        <v>42786</v>
      </c>
      <c r="AC37" s="477">
        <v>0</v>
      </c>
      <c r="AD37" s="444">
        <f>+V37/M37</f>
        <v>1</v>
      </c>
      <c r="AE37" s="487">
        <f>+Z37/O37</f>
        <v>1</v>
      </c>
      <c r="AF37" s="467">
        <f>+W37/R37</f>
        <v>0.09</v>
      </c>
      <c r="AG37" s="479"/>
    </row>
    <row r="38" spans="1:33" ht="54.75" customHeight="1" thickBot="1" x14ac:dyDescent="0.25">
      <c r="A38" s="738"/>
      <c r="B38" s="576"/>
      <c r="C38" s="738"/>
      <c r="D38" s="738"/>
      <c r="E38" s="738"/>
      <c r="F38" s="737"/>
      <c r="G38" s="738"/>
      <c r="H38" s="738"/>
      <c r="I38" s="446" t="s">
        <v>693</v>
      </c>
      <c r="J38" s="447" t="s">
        <v>657</v>
      </c>
      <c r="K38" s="448"/>
      <c r="L38" s="449" t="s">
        <v>17</v>
      </c>
      <c r="M38" s="450">
        <v>1</v>
      </c>
      <c r="N38" s="480"/>
      <c r="O38" s="791"/>
      <c r="P38" s="805"/>
      <c r="Q38" s="805"/>
      <c r="R38" s="806"/>
      <c r="S38" s="428"/>
      <c r="T38" s="429"/>
      <c r="U38" s="13"/>
      <c r="V38" s="481"/>
      <c r="W38" s="810"/>
      <c r="X38" s="810"/>
      <c r="Y38" s="810"/>
      <c r="Z38" s="810"/>
      <c r="AA38" s="810"/>
      <c r="AB38" s="810"/>
      <c r="AC38" s="811"/>
      <c r="AD38" s="482"/>
      <c r="AE38" s="483"/>
      <c r="AF38" s="484"/>
      <c r="AG38" s="803"/>
    </row>
    <row r="39" spans="1:33" ht="54.75" customHeight="1" thickBot="1" x14ac:dyDescent="0.25">
      <c r="A39" s="738"/>
      <c r="B39" s="576"/>
      <c r="C39" s="738"/>
      <c r="D39" s="738"/>
      <c r="E39" s="738"/>
      <c r="F39" s="737"/>
      <c r="G39" s="738"/>
      <c r="H39" s="738"/>
      <c r="I39" s="446" t="s">
        <v>694</v>
      </c>
      <c r="J39" s="447" t="s">
        <v>659</v>
      </c>
      <c r="K39" s="448"/>
      <c r="L39" s="449" t="s">
        <v>17</v>
      </c>
      <c r="M39" s="450">
        <v>1</v>
      </c>
      <c r="N39" s="471"/>
      <c r="O39" s="807"/>
      <c r="P39" s="808"/>
      <c r="Q39" s="808"/>
      <c r="R39" s="809"/>
      <c r="S39" s="428"/>
      <c r="T39" s="429"/>
      <c r="U39" s="14"/>
      <c r="V39" s="485"/>
      <c r="W39" s="812"/>
      <c r="X39" s="812"/>
      <c r="Y39" s="812"/>
      <c r="Z39" s="812"/>
      <c r="AA39" s="812"/>
      <c r="AB39" s="812"/>
      <c r="AC39" s="813"/>
      <c r="AD39" s="472"/>
      <c r="AE39" s="473"/>
      <c r="AF39" s="486"/>
      <c r="AG39" s="804"/>
    </row>
    <row r="40" spans="1:33" ht="54.75" customHeight="1" thickBot="1" x14ac:dyDescent="0.25">
      <c r="A40" s="738"/>
      <c r="B40" s="576"/>
      <c r="C40" s="738"/>
      <c r="D40" s="738"/>
      <c r="E40" s="738"/>
      <c r="F40" s="737"/>
      <c r="G40" s="738"/>
      <c r="H40" s="738"/>
      <c r="I40" s="446" t="s">
        <v>695</v>
      </c>
      <c r="J40" s="455" t="s">
        <v>661</v>
      </c>
      <c r="K40" s="448"/>
      <c r="L40" s="449" t="s">
        <v>612</v>
      </c>
      <c r="M40" s="450">
        <v>5</v>
      </c>
      <c r="N40" s="471"/>
      <c r="O40" s="807"/>
      <c r="P40" s="808"/>
      <c r="Q40" s="808"/>
      <c r="R40" s="809"/>
      <c r="S40" s="428"/>
      <c r="T40" s="429"/>
      <c r="U40" s="14"/>
      <c r="V40" s="485"/>
      <c r="W40" s="812"/>
      <c r="X40" s="812"/>
      <c r="Y40" s="812"/>
      <c r="Z40" s="812"/>
      <c r="AA40" s="812"/>
      <c r="AB40" s="812"/>
      <c r="AC40" s="813"/>
      <c r="AD40" s="472"/>
      <c r="AE40" s="473"/>
      <c r="AF40" s="486"/>
      <c r="AG40" s="804"/>
    </row>
    <row r="41" spans="1:33" ht="54.75" customHeight="1" thickBot="1" x14ac:dyDescent="0.25">
      <c r="A41" s="738"/>
      <c r="B41" s="576"/>
      <c r="C41" s="738"/>
      <c r="D41" s="738"/>
      <c r="E41" s="738"/>
      <c r="F41" s="737"/>
      <c r="G41" s="738"/>
      <c r="H41" s="738"/>
      <c r="I41" s="446" t="s">
        <v>696</v>
      </c>
      <c r="J41" s="456" t="s">
        <v>665</v>
      </c>
      <c r="K41" s="448"/>
      <c r="L41" s="449" t="s">
        <v>17</v>
      </c>
      <c r="M41" s="450">
        <v>1</v>
      </c>
      <c r="N41" s="471"/>
      <c r="O41" s="807"/>
      <c r="P41" s="808"/>
      <c r="Q41" s="808"/>
      <c r="R41" s="809"/>
      <c r="S41" s="428"/>
      <c r="T41" s="429"/>
      <c r="U41" s="14"/>
      <c r="V41" s="485"/>
      <c r="W41" s="812"/>
      <c r="X41" s="812"/>
      <c r="Y41" s="812"/>
      <c r="Z41" s="812"/>
      <c r="AA41" s="812"/>
      <c r="AB41" s="812"/>
      <c r="AC41" s="813"/>
      <c r="AD41" s="472"/>
      <c r="AE41" s="473"/>
      <c r="AF41" s="486"/>
      <c r="AG41" s="804"/>
    </row>
    <row r="42" spans="1:33" ht="54.75" customHeight="1" thickBot="1" x14ac:dyDescent="0.25">
      <c r="A42" s="737" t="s">
        <v>883</v>
      </c>
      <c r="B42" s="575"/>
      <c r="C42" s="737" t="s">
        <v>884</v>
      </c>
      <c r="D42" s="737" t="s">
        <v>264</v>
      </c>
      <c r="E42" s="737" t="s">
        <v>140</v>
      </c>
      <c r="F42" s="737" t="s">
        <v>22</v>
      </c>
      <c r="G42" s="737" t="s">
        <v>886</v>
      </c>
      <c r="H42" s="737" t="s">
        <v>885</v>
      </c>
      <c r="I42" s="458" t="s">
        <v>697</v>
      </c>
      <c r="J42" s="459" t="s">
        <v>698</v>
      </c>
      <c r="K42" s="169" t="s">
        <v>654</v>
      </c>
      <c r="L42" s="439" t="s">
        <v>17</v>
      </c>
      <c r="M42" s="463">
        <v>1</v>
      </c>
      <c r="N42" s="460" t="s">
        <v>673</v>
      </c>
      <c r="O42" s="461">
        <v>1</v>
      </c>
      <c r="P42" s="461">
        <v>2693522236</v>
      </c>
      <c r="Q42" s="462"/>
      <c r="R42" s="121">
        <v>8102000000</v>
      </c>
      <c r="S42" s="428">
        <v>42646</v>
      </c>
      <c r="T42" s="429">
        <v>43038</v>
      </c>
      <c r="U42" s="160">
        <f>ROUND((T42-S42)/7,0)</f>
        <v>56</v>
      </c>
      <c r="V42" s="169">
        <v>1</v>
      </c>
      <c r="W42" s="217">
        <v>2693522236</v>
      </c>
      <c r="X42" s="217"/>
      <c r="Y42" s="442" t="s">
        <v>699</v>
      </c>
      <c r="Z42" s="157">
        <v>1</v>
      </c>
      <c r="AA42" s="428">
        <v>42646</v>
      </c>
      <c r="AB42" s="429">
        <v>43038</v>
      </c>
      <c r="AC42" s="477">
        <v>0</v>
      </c>
      <c r="AD42" s="444">
        <f>+V42/M42</f>
        <v>1</v>
      </c>
      <c r="AE42" s="487">
        <f>+Z42/O42</f>
        <v>1</v>
      </c>
      <c r="AF42" s="467">
        <f>+W42/R42</f>
        <v>0.33245152258701555</v>
      </c>
      <c r="AG42" s="479"/>
    </row>
    <row r="43" spans="1:33" ht="54.75" customHeight="1" thickBot="1" x14ac:dyDescent="0.25">
      <c r="A43" s="738"/>
      <c r="B43" s="576"/>
      <c r="C43" s="738"/>
      <c r="D43" s="738"/>
      <c r="E43" s="738"/>
      <c r="F43" s="737"/>
      <c r="G43" s="738"/>
      <c r="H43" s="738"/>
      <c r="I43" s="446" t="s">
        <v>700</v>
      </c>
      <c r="J43" s="447" t="s">
        <v>657</v>
      </c>
      <c r="K43" s="448"/>
      <c r="L43" s="449" t="s">
        <v>17</v>
      </c>
      <c r="M43" s="450">
        <v>1</v>
      </c>
      <c r="N43" s="480"/>
      <c r="O43" s="791"/>
      <c r="P43" s="805"/>
      <c r="Q43" s="805"/>
      <c r="R43" s="806"/>
      <c r="S43" s="428"/>
      <c r="T43" s="429"/>
      <c r="U43" s="13"/>
      <c r="V43" s="481"/>
      <c r="W43" s="810"/>
      <c r="X43" s="810"/>
      <c r="Y43" s="810"/>
      <c r="Z43" s="810"/>
      <c r="AA43" s="810"/>
      <c r="AB43" s="810"/>
      <c r="AC43" s="811"/>
      <c r="AD43" s="482"/>
      <c r="AE43" s="483"/>
      <c r="AF43" s="484"/>
      <c r="AG43" s="803"/>
    </row>
    <row r="44" spans="1:33" ht="54.75" customHeight="1" thickBot="1" x14ac:dyDescent="0.25">
      <c r="A44" s="738"/>
      <c r="B44" s="576"/>
      <c r="C44" s="738"/>
      <c r="D44" s="738"/>
      <c r="E44" s="738"/>
      <c r="F44" s="737"/>
      <c r="G44" s="738"/>
      <c r="H44" s="738"/>
      <c r="I44" s="446" t="s">
        <v>701</v>
      </c>
      <c r="J44" s="447" t="s">
        <v>659</v>
      </c>
      <c r="K44" s="448"/>
      <c r="L44" s="449" t="s">
        <v>17</v>
      </c>
      <c r="M44" s="450">
        <v>1</v>
      </c>
      <c r="N44" s="471"/>
      <c r="O44" s="807"/>
      <c r="P44" s="808"/>
      <c r="Q44" s="808"/>
      <c r="R44" s="809"/>
      <c r="S44" s="428"/>
      <c r="T44" s="429"/>
      <c r="U44" s="14"/>
      <c r="V44" s="485"/>
      <c r="W44" s="812"/>
      <c r="X44" s="812"/>
      <c r="Y44" s="812"/>
      <c r="Z44" s="812"/>
      <c r="AA44" s="812"/>
      <c r="AB44" s="812"/>
      <c r="AC44" s="813"/>
      <c r="AD44" s="472"/>
      <c r="AE44" s="473"/>
      <c r="AF44" s="486"/>
      <c r="AG44" s="804"/>
    </row>
    <row r="45" spans="1:33" ht="54.75" customHeight="1" thickBot="1" x14ac:dyDescent="0.25">
      <c r="A45" s="738"/>
      <c r="B45" s="576"/>
      <c r="C45" s="738"/>
      <c r="D45" s="738"/>
      <c r="E45" s="738"/>
      <c r="F45" s="737"/>
      <c r="G45" s="738"/>
      <c r="H45" s="738"/>
      <c r="I45" s="446" t="s">
        <v>702</v>
      </c>
      <c r="J45" s="455" t="s">
        <v>661</v>
      </c>
      <c r="K45" s="448"/>
      <c r="L45" s="449" t="s">
        <v>612</v>
      </c>
      <c r="M45" s="450">
        <v>5</v>
      </c>
      <c r="N45" s="471"/>
      <c r="O45" s="807"/>
      <c r="P45" s="808"/>
      <c r="Q45" s="808"/>
      <c r="R45" s="809"/>
      <c r="S45" s="428"/>
      <c r="T45" s="429"/>
      <c r="U45" s="14"/>
      <c r="V45" s="485"/>
      <c r="W45" s="812"/>
      <c r="X45" s="812"/>
      <c r="Y45" s="812"/>
      <c r="Z45" s="812"/>
      <c r="AA45" s="812"/>
      <c r="AB45" s="812"/>
      <c r="AC45" s="813"/>
      <c r="AD45" s="472"/>
      <c r="AE45" s="473"/>
      <c r="AF45" s="486"/>
      <c r="AG45" s="804"/>
    </row>
    <row r="46" spans="1:33" ht="54.75" customHeight="1" thickBot="1" x14ac:dyDescent="0.25">
      <c r="A46" s="738"/>
      <c r="B46" s="576"/>
      <c r="C46" s="738"/>
      <c r="D46" s="738"/>
      <c r="E46" s="738"/>
      <c r="F46" s="737"/>
      <c r="G46" s="738"/>
      <c r="H46" s="738"/>
      <c r="I46" s="446" t="s">
        <v>703</v>
      </c>
      <c r="J46" s="456" t="s">
        <v>665</v>
      </c>
      <c r="K46" s="448"/>
      <c r="L46" s="449" t="s">
        <v>17</v>
      </c>
      <c r="M46" s="450">
        <v>1</v>
      </c>
      <c r="N46" s="471"/>
      <c r="O46" s="807"/>
      <c r="P46" s="808"/>
      <c r="Q46" s="808"/>
      <c r="R46" s="809"/>
      <c r="S46" s="428"/>
      <c r="T46" s="429"/>
      <c r="U46" s="14"/>
      <c r="V46" s="485"/>
      <c r="W46" s="812"/>
      <c r="X46" s="812"/>
      <c r="Y46" s="812"/>
      <c r="Z46" s="812"/>
      <c r="AA46" s="812"/>
      <c r="AB46" s="812"/>
      <c r="AC46" s="813"/>
      <c r="AD46" s="472"/>
      <c r="AE46" s="473"/>
      <c r="AF46" s="486"/>
      <c r="AG46" s="804"/>
    </row>
    <row r="47" spans="1:33" ht="54.75" customHeight="1" thickBot="1" x14ac:dyDescent="0.25">
      <c r="A47" s="742" t="s">
        <v>883</v>
      </c>
      <c r="B47" s="740"/>
      <c r="C47" s="737" t="s">
        <v>887</v>
      </c>
      <c r="D47" s="737" t="s">
        <v>264</v>
      </c>
      <c r="E47" s="737" t="s">
        <v>140</v>
      </c>
      <c r="F47" s="737" t="s">
        <v>22</v>
      </c>
      <c r="G47" s="737" t="s">
        <v>888</v>
      </c>
      <c r="H47" s="737" t="s">
        <v>885</v>
      </c>
      <c r="I47" s="458" t="s">
        <v>704</v>
      </c>
      <c r="J47" s="459" t="s">
        <v>705</v>
      </c>
      <c r="K47" s="169" t="s">
        <v>654</v>
      </c>
      <c r="L47" s="439" t="s">
        <v>17</v>
      </c>
      <c r="M47" s="463">
        <v>1</v>
      </c>
      <c r="N47" s="460" t="s">
        <v>682</v>
      </c>
      <c r="O47" s="461">
        <v>1</v>
      </c>
      <c r="P47" s="461">
        <v>79785690</v>
      </c>
      <c r="Q47" s="462"/>
      <c r="R47" s="121">
        <v>103721400</v>
      </c>
      <c r="S47" s="428">
        <v>42670</v>
      </c>
      <c r="T47" s="429">
        <v>43034</v>
      </c>
      <c r="U47" s="160">
        <f>ROUND((T47-S47)/7,0)</f>
        <v>52</v>
      </c>
      <c r="V47" s="169">
        <v>1</v>
      </c>
      <c r="W47" s="217">
        <v>79785690</v>
      </c>
      <c r="X47" s="217"/>
      <c r="Y47" s="442" t="s">
        <v>706</v>
      </c>
      <c r="Z47" s="157">
        <v>1</v>
      </c>
      <c r="AA47" s="428">
        <v>42670</v>
      </c>
      <c r="AB47" s="429">
        <v>43024</v>
      </c>
      <c r="AC47" s="477">
        <v>0</v>
      </c>
      <c r="AD47" s="444">
        <f>+V47/M47</f>
        <v>1</v>
      </c>
      <c r="AE47" s="487">
        <f>+Z47/O47</f>
        <v>1</v>
      </c>
      <c r="AF47" s="467">
        <f>+W47/R47</f>
        <v>0.76923074698181859</v>
      </c>
      <c r="AG47" s="479"/>
    </row>
    <row r="48" spans="1:33" ht="54.75" customHeight="1" thickBot="1" x14ac:dyDescent="0.25">
      <c r="A48" s="742"/>
      <c r="B48" s="740"/>
      <c r="C48" s="738"/>
      <c r="D48" s="738"/>
      <c r="E48" s="738"/>
      <c r="F48" s="738"/>
      <c r="G48" s="738"/>
      <c r="H48" s="738"/>
      <c r="I48" s="446" t="s">
        <v>688</v>
      </c>
      <c r="J48" s="447" t="s">
        <v>657</v>
      </c>
      <c r="K48" s="448"/>
      <c r="L48" s="449" t="s">
        <v>17</v>
      </c>
      <c r="M48" s="450">
        <v>1</v>
      </c>
      <c r="N48" s="480"/>
      <c r="O48" s="488"/>
      <c r="P48" s="489"/>
      <c r="Q48" s="489"/>
      <c r="R48" s="490"/>
      <c r="S48" s="428"/>
      <c r="T48" s="429"/>
      <c r="U48" s="360"/>
      <c r="V48" s="491"/>
      <c r="W48" s="492"/>
      <c r="X48" s="492"/>
      <c r="Y48" s="492"/>
      <c r="Z48" s="492"/>
      <c r="AA48" s="492"/>
      <c r="AB48" s="492"/>
      <c r="AC48" s="493"/>
      <c r="AD48" s="494"/>
      <c r="AE48" s="495"/>
      <c r="AF48" s="496"/>
      <c r="AG48" s="497"/>
    </row>
    <row r="49" spans="1:33" ht="54.75" customHeight="1" thickBot="1" x14ac:dyDescent="0.25">
      <c r="A49" s="742"/>
      <c r="B49" s="740"/>
      <c r="C49" s="738"/>
      <c r="D49" s="738"/>
      <c r="E49" s="738"/>
      <c r="F49" s="738"/>
      <c r="G49" s="738"/>
      <c r="H49" s="738"/>
      <c r="I49" s="446" t="s">
        <v>689</v>
      </c>
      <c r="J49" s="447" t="s">
        <v>659</v>
      </c>
      <c r="K49" s="448"/>
      <c r="L49" s="449" t="s">
        <v>17</v>
      </c>
      <c r="M49" s="450">
        <v>1</v>
      </c>
      <c r="N49" s="471"/>
      <c r="O49" s="488"/>
      <c r="P49" s="489"/>
      <c r="Q49" s="489"/>
      <c r="R49" s="490"/>
      <c r="S49" s="428"/>
      <c r="T49" s="429"/>
      <c r="U49" s="360"/>
      <c r="V49" s="491"/>
      <c r="W49" s="492"/>
      <c r="X49" s="492"/>
      <c r="Y49" s="492"/>
      <c r="Z49" s="492"/>
      <c r="AA49" s="492"/>
      <c r="AB49" s="492"/>
      <c r="AC49" s="493"/>
      <c r="AD49" s="494"/>
      <c r="AE49" s="495"/>
      <c r="AF49" s="496"/>
      <c r="AG49" s="497"/>
    </row>
    <row r="50" spans="1:33" ht="54.75" customHeight="1" thickBot="1" x14ac:dyDescent="0.25">
      <c r="A50" s="737" t="s">
        <v>883</v>
      </c>
      <c r="B50" s="575"/>
      <c r="C50" s="737" t="s">
        <v>884</v>
      </c>
      <c r="D50" s="737" t="s">
        <v>264</v>
      </c>
      <c r="E50" s="737" t="s">
        <v>140</v>
      </c>
      <c r="F50" s="737" t="s">
        <v>22</v>
      </c>
      <c r="G50" s="737" t="s">
        <v>886</v>
      </c>
      <c r="H50" s="737" t="s">
        <v>885</v>
      </c>
      <c r="I50" s="458" t="s">
        <v>707</v>
      </c>
      <c r="J50" s="459" t="s">
        <v>708</v>
      </c>
      <c r="K50" s="169" t="s">
        <v>654</v>
      </c>
      <c r="L50" s="439" t="s">
        <v>17</v>
      </c>
      <c r="M50" s="463">
        <v>1</v>
      </c>
      <c r="N50" s="460" t="s">
        <v>709</v>
      </c>
      <c r="O50" s="461">
        <v>1</v>
      </c>
      <c r="P50" s="461">
        <v>16200000</v>
      </c>
      <c r="Q50" s="462"/>
      <c r="R50" s="121">
        <v>352440242</v>
      </c>
      <c r="S50" s="428">
        <v>42682</v>
      </c>
      <c r="T50" s="429">
        <v>42978</v>
      </c>
      <c r="U50" s="160">
        <f>ROUND((T50-S50)/7,0)</f>
        <v>42</v>
      </c>
      <c r="V50" s="169">
        <v>1</v>
      </c>
      <c r="W50" s="217">
        <v>16200000</v>
      </c>
      <c r="X50" s="217"/>
      <c r="Y50" s="442" t="s">
        <v>710</v>
      </c>
      <c r="Z50" s="157">
        <v>1</v>
      </c>
      <c r="AA50" s="428">
        <v>42670</v>
      </c>
      <c r="AB50" s="429">
        <v>43024</v>
      </c>
      <c r="AC50" s="477">
        <v>0</v>
      </c>
      <c r="AD50" s="444">
        <f>+V50/M50</f>
        <v>1</v>
      </c>
      <c r="AE50" s="487">
        <f>+Z50/O50</f>
        <v>1</v>
      </c>
      <c r="AF50" s="467">
        <f>+W50/R50</f>
        <v>4.5965239122721976E-2</v>
      </c>
      <c r="AG50" s="479"/>
    </row>
    <row r="51" spans="1:33" ht="54.75" customHeight="1" thickBot="1" x14ac:dyDescent="0.25">
      <c r="A51" s="738"/>
      <c r="B51" s="576"/>
      <c r="C51" s="738"/>
      <c r="D51" s="738"/>
      <c r="E51" s="738"/>
      <c r="F51" s="737"/>
      <c r="G51" s="738"/>
      <c r="H51" s="738"/>
      <c r="I51" s="446" t="s">
        <v>711</v>
      </c>
      <c r="J51" s="447" t="s">
        <v>657</v>
      </c>
      <c r="K51" s="448"/>
      <c r="L51" s="449" t="s">
        <v>17</v>
      </c>
      <c r="M51" s="450">
        <v>1</v>
      </c>
      <c r="N51" s="498"/>
      <c r="O51" s="488"/>
      <c r="P51" s="489"/>
      <c r="Q51" s="489"/>
      <c r="R51" s="490"/>
      <c r="S51" s="428"/>
      <c r="T51" s="429"/>
      <c r="U51" s="360"/>
      <c r="V51" s="491"/>
      <c r="W51" s="492"/>
      <c r="X51" s="492"/>
      <c r="Y51" s="492"/>
      <c r="Z51" s="492"/>
      <c r="AA51" s="492"/>
      <c r="AB51" s="492"/>
      <c r="AC51" s="493"/>
      <c r="AD51" s="494"/>
      <c r="AE51" s="495"/>
      <c r="AF51" s="496"/>
      <c r="AG51" s="497"/>
    </row>
    <row r="52" spans="1:33" ht="54.75" customHeight="1" thickBot="1" x14ac:dyDescent="0.25">
      <c r="A52" s="738"/>
      <c r="B52" s="576"/>
      <c r="C52" s="738"/>
      <c r="D52" s="738"/>
      <c r="E52" s="738"/>
      <c r="F52" s="737"/>
      <c r="G52" s="738"/>
      <c r="H52" s="738"/>
      <c r="I52" s="446" t="s">
        <v>712</v>
      </c>
      <c r="J52" s="447" t="s">
        <v>659</v>
      </c>
      <c r="K52" s="448"/>
      <c r="L52" s="449" t="s">
        <v>17</v>
      </c>
      <c r="M52" s="450">
        <v>1</v>
      </c>
      <c r="N52" s="498"/>
      <c r="O52" s="488"/>
      <c r="P52" s="489"/>
      <c r="Q52" s="489"/>
      <c r="R52" s="490"/>
      <c r="S52" s="428"/>
      <c r="T52" s="429"/>
      <c r="U52" s="360"/>
      <c r="V52" s="491"/>
      <c r="W52" s="492"/>
      <c r="X52" s="492"/>
      <c r="Y52" s="492"/>
      <c r="Z52" s="492"/>
      <c r="AA52" s="492"/>
      <c r="AB52" s="492"/>
      <c r="AC52" s="493"/>
      <c r="AD52" s="494"/>
      <c r="AE52" s="495"/>
      <c r="AF52" s="496"/>
      <c r="AG52" s="497"/>
    </row>
    <row r="53" spans="1:33" ht="54.75" customHeight="1" thickBot="1" x14ac:dyDescent="0.25">
      <c r="A53" s="738"/>
      <c r="B53" s="576"/>
      <c r="C53" s="738"/>
      <c r="D53" s="738"/>
      <c r="E53" s="738"/>
      <c r="F53" s="737"/>
      <c r="G53" s="738"/>
      <c r="H53" s="738"/>
      <c r="I53" s="446" t="s">
        <v>713</v>
      </c>
      <c r="J53" s="455" t="s">
        <v>661</v>
      </c>
      <c r="K53" s="448"/>
      <c r="L53" s="449" t="s">
        <v>33</v>
      </c>
      <c r="M53" s="450">
        <v>2</v>
      </c>
      <c r="N53" s="498"/>
      <c r="O53" s="488"/>
      <c r="P53" s="489"/>
      <c r="Q53" s="489"/>
      <c r="R53" s="490"/>
      <c r="S53" s="428"/>
      <c r="T53" s="429"/>
      <c r="U53" s="360"/>
      <c r="V53" s="491"/>
      <c r="W53" s="492"/>
      <c r="X53" s="492"/>
      <c r="Y53" s="492"/>
      <c r="Z53" s="492"/>
      <c r="AA53" s="492"/>
      <c r="AB53" s="492"/>
      <c r="AC53" s="493"/>
      <c r="AD53" s="494"/>
      <c r="AE53" s="495"/>
      <c r="AF53" s="496"/>
      <c r="AG53" s="497"/>
    </row>
    <row r="54" spans="1:33" ht="54.75" customHeight="1" thickBot="1" x14ac:dyDescent="0.25">
      <c r="A54" s="738"/>
      <c r="B54" s="576"/>
      <c r="C54" s="738"/>
      <c r="D54" s="738"/>
      <c r="E54" s="738"/>
      <c r="F54" s="737"/>
      <c r="G54" s="738"/>
      <c r="H54" s="738"/>
      <c r="I54" s="446" t="s">
        <v>714</v>
      </c>
      <c r="J54" s="456" t="s">
        <v>665</v>
      </c>
      <c r="K54" s="448"/>
      <c r="L54" s="449" t="s">
        <v>33</v>
      </c>
      <c r="M54" s="450">
        <v>2</v>
      </c>
      <c r="N54" s="498"/>
      <c r="O54" s="488"/>
      <c r="P54" s="489"/>
      <c r="Q54" s="489"/>
      <c r="R54" s="490"/>
      <c r="S54" s="428"/>
      <c r="T54" s="429"/>
      <c r="U54" s="360"/>
      <c r="V54" s="491"/>
      <c r="W54" s="492"/>
      <c r="X54" s="492"/>
      <c r="Y54" s="492"/>
      <c r="Z54" s="492"/>
      <c r="AA54" s="492"/>
      <c r="AB54" s="492"/>
      <c r="AC54" s="493"/>
      <c r="AD54" s="494"/>
      <c r="AE54" s="495"/>
      <c r="AF54" s="496"/>
      <c r="AG54" s="497"/>
    </row>
    <row r="55" spans="1:33" ht="54.75" customHeight="1" thickBot="1" x14ac:dyDescent="0.25">
      <c r="A55" s="737" t="s">
        <v>883</v>
      </c>
      <c r="B55" s="575"/>
      <c r="C55" s="737" t="s">
        <v>884</v>
      </c>
      <c r="D55" s="737" t="s">
        <v>264</v>
      </c>
      <c r="E55" s="737" t="s">
        <v>140</v>
      </c>
      <c r="F55" s="737" t="s">
        <v>22</v>
      </c>
      <c r="G55" s="737" t="s">
        <v>886</v>
      </c>
      <c r="H55" s="737" t="s">
        <v>885</v>
      </c>
      <c r="I55" s="458" t="s">
        <v>715</v>
      </c>
      <c r="J55" s="459" t="s">
        <v>716</v>
      </c>
      <c r="K55" s="169" t="s">
        <v>654</v>
      </c>
      <c r="L55" s="439" t="s">
        <v>17</v>
      </c>
      <c r="M55" s="463">
        <v>1</v>
      </c>
      <c r="N55" s="460" t="s">
        <v>673</v>
      </c>
      <c r="O55" s="461">
        <v>1</v>
      </c>
      <c r="P55" s="461">
        <v>5850000</v>
      </c>
      <c r="Q55" s="462"/>
      <c r="R55" s="121">
        <v>65000000</v>
      </c>
      <c r="S55" s="428">
        <v>42699</v>
      </c>
      <c r="T55" s="429">
        <v>42786</v>
      </c>
      <c r="U55" s="160">
        <f>ROUND((T55-S55)/7,0)</f>
        <v>12</v>
      </c>
      <c r="V55" s="440">
        <v>1</v>
      </c>
      <c r="W55" s="217">
        <v>5850000</v>
      </c>
      <c r="X55" s="217"/>
      <c r="Y55" s="442" t="s">
        <v>717</v>
      </c>
      <c r="Z55" s="157">
        <v>1</v>
      </c>
      <c r="AA55" s="428">
        <v>42699</v>
      </c>
      <c r="AB55" s="429">
        <v>42786</v>
      </c>
      <c r="AC55" s="477">
        <v>0</v>
      </c>
      <c r="AD55" s="444">
        <f>+V55/M55</f>
        <v>1</v>
      </c>
      <c r="AE55" s="487">
        <f>+Z55/O55</f>
        <v>1</v>
      </c>
      <c r="AF55" s="467">
        <f>+W55/R55</f>
        <v>0.09</v>
      </c>
      <c r="AG55" s="479"/>
    </row>
    <row r="56" spans="1:33" ht="54.75" customHeight="1" thickBot="1" x14ac:dyDescent="0.25">
      <c r="A56" s="738"/>
      <c r="B56" s="576"/>
      <c r="C56" s="738"/>
      <c r="D56" s="738"/>
      <c r="E56" s="738"/>
      <c r="F56" s="737"/>
      <c r="G56" s="738"/>
      <c r="H56" s="738"/>
      <c r="I56" s="446" t="s">
        <v>718</v>
      </c>
      <c r="J56" s="447" t="s">
        <v>657</v>
      </c>
      <c r="K56" s="448"/>
      <c r="L56" s="449" t="s">
        <v>17</v>
      </c>
      <c r="M56" s="450">
        <v>1</v>
      </c>
      <c r="N56" s="471"/>
      <c r="O56" s="488"/>
      <c r="P56" s="489"/>
      <c r="Q56" s="489"/>
      <c r="R56" s="490"/>
      <c r="S56" s="428"/>
      <c r="T56" s="429"/>
      <c r="U56" s="499"/>
      <c r="V56" s="471"/>
      <c r="W56" s="492"/>
      <c r="X56" s="492"/>
      <c r="Y56" s="492"/>
      <c r="Z56" s="492"/>
      <c r="AA56" s="492"/>
      <c r="AB56" s="492"/>
      <c r="AC56" s="493"/>
      <c r="AD56" s="494"/>
      <c r="AE56" s="495"/>
      <c r="AF56" s="496"/>
      <c r="AG56" s="497"/>
    </row>
    <row r="57" spans="1:33" ht="54.75" customHeight="1" thickBot="1" x14ac:dyDescent="0.25">
      <c r="A57" s="738"/>
      <c r="B57" s="576"/>
      <c r="C57" s="738"/>
      <c r="D57" s="738"/>
      <c r="E57" s="738"/>
      <c r="F57" s="737"/>
      <c r="G57" s="738"/>
      <c r="H57" s="738"/>
      <c r="I57" s="446" t="s">
        <v>719</v>
      </c>
      <c r="J57" s="447" t="s">
        <v>659</v>
      </c>
      <c r="K57" s="448"/>
      <c r="L57" s="449" t="s">
        <v>17</v>
      </c>
      <c r="M57" s="450">
        <v>1</v>
      </c>
      <c r="N57" s="471"/>
      <c r="O57" s="488"/>
      <c r="P57" s="489"/>
      <c r="Q57" s="489"/>
      <c r="R57" s="490"/>
      <c r="S57" s="428"/>
      <c r="T57" s="429"/>
      <c r="U57" s="499"/>
      <c r="V57" s="471"/>
      <c r="W57" s="492"/>
      <c r="X57" s="492"/>
      <c r="Y57" s="492"/>
      <c r="Z57" s="492"/>
      <c r="AA57" s="492"/>
      <c r="AB57" s="492"/>
      <c r="AC57" s="493"/>
      <c r="AD57" s="494"/>
      <c r="AE57" s="495"/>
      <c r="AF57" s="496"/>
      <c r="AG57" s="497"/>
    </row>
    <row r="58" spans="1:33" ht="54.75" customHeight="1" thickBot="1" x14ac:dyDescent="0.25">
      <c r="A58" s="738"/>
      <c r="B58" s="576"/>
      <c r="C58" s="738"/>
      <c r="D58" s="738"/>
      <c r="E58" s="738"/>
      <c r="F58" s="737"/>
      <c r="G58" s="738"/>
      <c r="H58" s="738"/>
      <c r="I58" s="446" t="s">
        <v>720</v>
      </c>
      <c r="J58" s="455" t="s">
        <v>661</v>
      </c>
      <c r="K58" s="448"/>
      <c r="L58" s="449" t="s">
        <v>662</v>
      </c>
      <c r="M58" s="450">
        <v>2</v>
      </c>
      <c r="N58" s="471"/>
      <c r="O58" s="488"/>
      <c r="P58" s="489"/>
      <c r="Q58" s="489"/>
      <c r="R58" s="490"/>
      <c r="S58" s="428"/>
      <c r="T58" s="429"/>
      <c r="U58" s="499"/>
      <c r="V58" s="471"/>
      <c r="W58" s="492"/>
      <c r="X58" s="492"/>
      <c r="Y58" s="492"/>
      <c r="Z58" s="492"/>
      <c r="AA58" s="492"/>
      <c r="AB58" s="492"/>
      <c r="AC58" s="493"/>
      <c r="AD58" s="494"/>
      <c r="AE58" s="495"/>
      <c r="AF58" s="496"/>
      <c r="AG58" s="497"/>
    </row>
    <row r="59" spans="1:33" ht="54.75" customHeight="1" thickBot="1" x14ac:dyDescent="0.25">
      <c r="A59" s="738"/>
      <c r="B59" s="576"/>
      <c r="C59" s="738"/>
      <c r="D59" s="738"/>
      <c r="E59" s="738"/>
      <c r="F59" s="737"/>
      <c r="G59" s="738"/>
      <c r="H59" s="738"/>
      <c r="I59" s="446" t="s">
        <v>721</v>
      </c>
      <c r="J59" s="500" t="s">
        <v>665</v>
      </c>
      <c r="K59" s="448"/>
      <c r="L59" s="449" t="s">
        <v>722</v>
      </c>
      <c r="M59" s="450">
        <v>1</v>
      </c>
      <c r="N59" s="471"/>
      <c r="O59" s="488"/>
      <c r="P59" s="489"/>
      <c r="Q59" s="489"/>
      <c r="R59" s="490"/>
      <c r="S59" s="428"/>
      <c r="T59" s="429"/>
      <c r="U59" s="499"/>
      <c r="V59" s="471"/>
      <c r="W59" s="492"/>
      <c r="X59" s="492"/>
      <c r="Y59" s="492"/>
      <c r="Z59" s="492"/>
      <c r="AA59" s="492"/>
      <c r="AB59" s="492"/>
      <c r="AC59" s="493"/>
      <c r="AD59" s="494"/>
      <c r="AE59" s="495"/>
      <c r="AF59" s="496"/>
      <c r="AG59" s="497"/>
    </row>
    <row r="60" spans="1:33" ht="54.75" customHeight="1" thickBot="1" x14ac:dyDescent="0.25">
      <c r="A60" s="737" t="s">
        <v>883</v>
      </c>
      <c r="B60" s="575"/>
      <c r="C60" s="737" t="s">
        <v>884</v>
      </c>
      <c r="D60" s="737" t="s">
        <v>264</v>
      </c>
      <c r="E60" s="737" t="s">
        <v>140</v>
      </c>
      <c r="F60" s="737" t="s">
        <v>22</v>
      </c>
      <c r="G60" s="737" t="s">
        <v>886</v>
      </c>
      <c r="H60" s="737" t="s">
        <v>885</v>
      </c>
      <c r="I60" s="458" t="s">
        <v>723</v>
      </c>
      <c r="J60" s="459" t="s">
        <v>724</v>
      </c>
      <c r="K60" s="169" t="s">
        <v>725</v>
      </c>
      <c r="L60" s="439" t="s">
        <v>17</v>
      </c>
      <c r="M60" s="463">
        <v>1</v>
      </c>
      <c r="N60" s="460" t="s">
        <v>673</v>
      </c>
      <c r="O60" s="461">
        <v>1</v>
      </c>
      <c r="P60" s="461">
        <v>54454565</v>
      </c>
      <c r="Q60" s="462"/>
      <c r="R60" s="121">
        <v>54454565</v>
      </c>
      <c r="S60" s="428">
        <v>42937</v>
      </c>
      <c r="T60" s="429">
        <v>43089</v>
      </c>
      <c r="U60" s="160">
        <f>ROUND((T60-S60)/7,0)</f>
        <v>22</v>
      </c>
      <c r="V60" s="440">
        <v>1</v>
      </c>
      <c r="W60" s="217">
        <v>54454565</v>
      </c>
      <c r="X60" s="217"/>
      <c r="Y60" s="442" t="s">
        <v>726</v>
      </c>
      <c r="Z60" s="157">
        <v>1</v>
      </c>
      <c r="AA60" s="428">
        <v>42937</v>
      </c>
      <c r="AB60" s="429">
        <v>43089</v>
      </c>
      <c r="AC60" s="477">
        <v>0</v>
      </c>
      <c r="AD60" s="444">
        <f>+V60/M60</f>
        <v>1</v>
      </c>
      <c r="AE60" s="487">
        <f>+Z60/O60</f>
        <v>1</v>
      </c>
      <c r="AF60" s="467">
        <f>+W60/R60</f>
        <v>1</v>
      </c>
      <c r="AG60" s="479"/>
    </row>
    <row r="61" spans="1:33" ht="54.75" customHeight="1" thickBot="1" x14ac:dyDescent="0.25">
      <c r="A61" s="738"/>
      <c r="B61" s="576"/>
      <c r="C61" s="738"/>
      <c r="D61" s="738"/>
      <c r="E61" s="738"/>
      <c r="F61" s="737"/>
      <c r="G61" s="738"/>
      <c r="H61" s="738"/>
      <c r="I61" s="446" t="s">
        <v>727</v>
      </c>
      <c r="J61" s="447" t="s">
        <v>657</v>
      </c>
      <c r="K61" s="448"/>
      <c r="L61" s="449" t="s">
        <v>17</v>
      </c>
      <c r="M61" s="450">
        <v>1</v>
      </c>
      <c r="N61" s="471"/>
      <c r="O61" s="488"/>
      <c r="P61" s="489"/>
      <c r="Q61" s="489"/>
      <c r="R61" s="490"/>
      <c r="S61" s="428"/>
      <c r="T61" s="429"/>
      <c r="U61" s="499"/>
      <c r="V61" s="471"/>
      <c r="W61" s="492"/>
      <c r="X61" s="492"/>
      <c r="Y61" s="492"/>
      <c r="Z61" s="492"/>
      <c r="AA61" s="492"/>
      <c r="AB61" s="492"/>
      <c r="AC61" s="493"/>
      <c r="AD61" s="494"/>
      <c r="AE61" s="495"/>
      <c r="AF61" s="496"/>
      <c r="AG61" s="497"/>
    </row>
    <row r="62" spans="1:33" ht="54.75" customHeight="1" thickBot="1" x14ac:dyDescent="0.25">
      <c r="A62" s="738"/>
      <c r="B62" s="576"/>
      <c r="C62" s="738"/>
      <c r="D62" s="738"/>
      <c r="E62" s="738"/>
      <c r="F62" s="737"/>
      <c r="G62" s="738"/>
      <c r="H62" s="738"/>
      <c r="I62" s="446" t="s">
        <v>728</v>
      </c>
      <c r="J62" s="447" t="s">
        <v>659</v>
      </c>
      <c r="K62" s="448"/>
      <c r="L62" s="449" t="s">
        <v>17</v>
      </c>
      <c r="M62" s="450">
        <v>1</v>
      </c>
      <c r="N62" s="471"/>
      <c r="O62" s="488"/>
      <c r="P62" s="489"/>
      <c r="Q62" s="489"/>
      <c r="R62" s="490"/>
      <c r="S62" s="428"/>
      <c r="T62" s="429"/>
      <c r="U62" s="499"/>
      <c r="V62" s="471"/>
      <c r="W62" s="492"/>
      <c r="X62" s="492"/>
      <c r="Y62" s="492"/>
      <c r="Z62" s="492"/>
      <c r="AA62" s="492"/>
      <c r="AB62" s="492"/>
      <c r="AC62" s="493"/>
      <c r="AD62" s="494"/>
      <c r="AE62" s="495"/>
      <c r="AF62" s="496"/>
      <c r="AG62" s="497"/>
    </row>
    <row r="63" spans="1:33" ht="54.75" customHeight="1" thickBot="1" x14ac:dyDescent="0.25">
      <c r="A63" s="738"/>
      <c r="B63" s="576"/>
      <c r="C63" s="738"/>
      <c r="D63" s="738"/>
      <c r="E63" s="738"/>
      <c r="F63" s="737"/>
      <c r="G63" s="738"/>
      <c r="H63" s="738"/>
      <c r="I63" s="446" t="s">
        <v>729</v>
      </c>
      <c r="J63" s="455" t="s">
        <v>661</v>
      </c>
      <c r="K63" s="448"/>
      <c r="L63" s="449" t="s">
        <v>662</v>
      </c>
      <c r="M63" s="450">
        <v>5</v>
      </c>
      <c r="N63" s="471"/>
      <c r="O63" s="488"/>
      <c r="P63" s="489"/>
      <c r="Q63" s="489"/>
      <c r="R63" s="490"/>
      <c r="S63" s="428"/>
      <c r="T63" s="429"/>
      <c r="U63" s="499"/>
      <c r="V63" s="471"/>
      <c r="W63" s="492"/>
      <c r="X63" s="492"/>
      <c r="Y63" s="492"/>
      <c r="Z63" s="492"/>
      <c r="AA63" s="492"/>
      <c r="AB63" s="492"/>
      <c r="AC63" s="493"/>
      <c r="AD63" s="494"/>
      <c r="AE63" s="495"/>
      <c r="AF63" s="496"/>
      <c r="AG63" s="497"/>
    </row>
    <row r="64" spans="1:33" ht="54.75" customHeight="1" thickBot="1" x14ac:dyDescent="0.25">
      <c r="A64" s="738"/>
      <c r="B64" s="576"/>
      <c r="C64" s="738"/>
      <c r="D64" s="738"/>
      <c r="E64" s="738"/>
      <c r="F64" s="737"/>
      <c r="G64" s="738"/>
      <c r="H64" s="738"/>
      <c r="I64" s="446" t="s">
        <v>730</v>
      </c>
      <c r="J64" s="500" t="s">
        <v>665</v>
      </c>
      <c r="K64" s="448"/>
      <c r="L64" s="449" t="s">
        <v>612</v>
      </c>
      <c r="M64" s="450">
        <v>5</v>
      </c>
      <c r="N64" s="471"/>
      <c r="O64" s="488"/>
      <c r="P64" s="489"/>
      <c r="Q64" s="489"/>
      <c r="R64" s="490"/>
      <c r="S64" s="428"/>
      <c r="T64" s="429"/>
      <c r="U64" s="499"/>
      <c r="V64" s="471"/>
      <c r="W64" s="492"/>
      <c r="X64" s="492"/>
      <c r="Y64" s="492"/>
      <c r="Z64" s="492"/>
      <c r="AA64" s="492"/>
      <c r="AB64" s="492"/>
      <c r="AC64" s="493"/>
      <c r="AD64" s="494"/>
      <c r="AE64" s="495"/>
      <c r="AF64" s="496"/>
      <c r="AG64" s="497"/>
    </row>
    <row r="65" spans="1:33" ht="54.75" customHeight="1" thickBot="1" x14ac:dyDescent="0.25">
      <c r="A65" s="737" t="s">
        <v>883</v>
      </c>
      <c r="B65" s="575"/>
      <c r="C65" s="737" t="s">
        <v>884</v>
      </c>
      <c r="D65" s="737" t="s">
        <v>264</v>
      </c>
      <c r="E65" s="737" t="s">
        <v>140</v>
      </c>
      <c r="F65" s="737" t="s">
        <v>22</v>
      </c>
      <c r="G65" s="737" t="s">
        <v>886</v>
      </c>
      <c r="H65" s="737" t="s">
        <v>885</v>
      </c>
      <c r="I65" s="458" t="s">
        <v>731</v>
      </c>
      <c r="J65" s="459" t="s">
        <v>732</v>
      </c>
      <c r="K65" s="169" t="s">
        <v>725</v>
      </c>
      <c r="L65" s="439" t="s">
        <v>17</v>
      </c>
      <c r="M65" s="463">
        <v>1</v>
      </c>
      <c r="N65" s="460" t="s">
        <v>655</v>
      </c>
      <c r="O65" s="461">
        <v>1</v>
      </c>
      <c r="P65" s="461">
        <v>10626644792</v>
      </c>
      <c r="Q65" s="462"/>
      <c r="R65" s="121">
        <v>10626644792</v>
      </c>
      <c r="S65" s="428">
        <v>42978</v>
      </c>
      <c r="T65" s="429">
        <v>43251</v>
      </c>
      <c r="U65" s="160">
        <f>ROUND((T65-S65)/7,0)</f>
        <v>39</v>
      </c>
      <c r="V65" s="440">
        <v>1</v>
      </c>
      <c r="W65" s="217">
        <v>10626644792</v>
      </c>
      <c r="X65" s="217"/>
      <c r="Y65" s="442" t="s">
        <v>733</v>
      </c>
      <c r="Z65" s="157">
        <v>1</v>
      </c>
      <c r="AA65" s="428">
        <v>42978</v>
      </c>
      <c r="AB65" s="429">
        <v>43251</v>
      </c>
      <c r="AC65" s="477">
        <v>0</v>
      </c>
      <c r="AD65" s="444">
        <f>+V65/M65</f>
        <v>1</v>
      </c>
      <c r="AE65" s="487">
        <f>+Z65/O65</f>
        <v>1</v>
      </c>
      <c r="AF65" s="467">
        <f>+W65/R65</f>
        <v>1</v>
      </c>
      <c r="AG65" s="479"/>
    </row>
    <row r="66" spans="1:33" ht="54.75" customHeight="1" thickBot="1" x14ac:dyDescent="0.25">
      <c r="A66" s="738"/>
      <c r="B66" s="576"/>
      <c r="C66" s="738"/>
      <c r="D66" s="738"/>
      <c r="E66" s="738"/>
      <c r="F66" s="737"/>
      <c r="G66" s="738"/>
      <c r="H66" s="738"/>
      <c r="I66" s="446" t="s">
        <v>734</v>
      </c>
      <c r="J66" s="447" t="s">
        <v>657</v>
      </c>
      <c r="K66" s="448"/>
      <c r="L66" s="449" t="s">
        <v>17</v>
      </c>
      <c r="M66" s="450">
        <v>1</v>
      </c>
      <c r="N66" s="471"/>
      <c r="O66" s="488"/>
      <c r="P66" s="489"/>
      <c r="Q66" s="489"/>
      <c r="R66" s="490"/>
      <c r="S66" s="428"/>
      <c r="T66" s="429"/>
      <c r="U66" s="499"/>
      <c r="V66" s="471"/>
      <c r="W66" s="492"/>
      <c r="X66" s="492"/>
      <c r="Y66" s="492"/>
      <c r="Z66" s="492"/>
      <c r="AA66" s="492"/>
      <c r="AB66" s="492"/>
      <c r="AC66" s="493"/>
      <c r="AD66" s="494"/>
      <c r="AE66" s="495"/>
      <c r="AF66" s="496"/>
      <c r="AG66" s="497"/>
    </row>
    <row r="67" spans="1:33" ht="54.75" customHeight="1" thickBot="1" x14ac:dyDescent="0.25">
      <c r="A67" s="738"/>
      <c r="B67" s="576"/>
      <c r="C67" s="738"/>
      <c r="D67" s="738"/>
      <c r="E67" s="738"/>
      <c r="F67" s="737"/>
      <c r="G67" s="738"/>
      <c r="H67" s="738"/>
      <c r="I67" s="446" t="s">
        <v>735</v>
      </c>
      <c r="J67" s="447" t="s">
        <v>659</v>
      </c>
      <c r="K67" s="448"/>
      <c r="L67" s="449" t="s">
        <v>17</v>
      </c>
      <c r="M67" s="450">
        <v>1</v>
      </c>
      <c r="N67" s="471"/>
      <c r="O67" s="488"/>
      <c r="P67" s="489"/>
      <c r="Q67" s="489"/>
      <c r="R67" s="490"/>
      <c r="S67" s="428"/>
      <c r="T67" s="429"/>
      <c r="U67" s="499"/>
      <c r="V67" s="471"/>
      <c r="W67" s="492"/>
      <c r="X67" s="492"/>
      <c r="Y67" s="492"/>
      <c r="Z67" s="492"/>
      <c r="AA67" s="492"/>
      <c r="AB67" s="492"/>
      <c r="AC67" s="493"/>
      <c r="AD67" s="494"/>
      <c r="AE67" s="495"/>
      <c r="AF67" s="496"/>
      <c r="AG67" s="497"/>
    </row>
    <row r="68" spans="1:33" ht="54.75" customHeight="1" thickBot="1" x14ac:dyDescent="0.25">
      <c r="A68" s="738"/>
      <c r="B68" s="576"/>
      <c r="C68" s="738"/>
      <c r="D68" s="738"/>
      <c r="E68" s="738"/>
      <c r="F68" s="737"/>
      <c r="G68" s="738"/>
      <c r="H68" s="738"/>
      <c r="I68" s="446" t="s">
        <v>736</v>
      </c>
      <c r="J68" s="455" t="s">
        <v>661</v>
      </c>
      <c r="K68" s="448"/>
      <c r="L68" s="449" t="s">
        <v>737</v>
      </c>
      <c r="M68" s="450">
        <v>39</v>
      </c>
      <c r="N68" s="471"/>
      <c r="O68" s="488"/>
      <c r="P68" s="489"/>
      <c r="Q68" s="489"/>
      <c r="R68" s="490"/>
      <c r="S68" s="428"/>
      <c r="T68" s="429"/>
      <c r="U68" s="499"/>
      <c r="V68" s="471"/>
      <c r="W68" s="492"/>
      <c r="X68" s="492"/>
      <c r="Y68" s="492"/>
      <c r="Z68" s="492"/>
      <c r="AA68" s="492"/>
      <c r="AB68" s="492"/>
      <c r="AC68" s="493"/>
      <c r="AD68" s="494"/>
      <c r="AE68" s="495"/>
      <c r="AF68" s="496"/>
      <c r="AG68" s="497"/>
    </row>
    <row r="69" spans="1:33" ht="54.75" customHeight="1" thickBot="1" x14ac:dyDescent="0.25">
      <c r="A69" s="738"/>
      <c r="B69" s="576"/>
      <c r="C69" s="738"/>
      <c r="D69" s="738"/>
      <c r="E69" s="738"/>
      <c r="F69" s="737"/>
      <c r="G69" s="738"/>
      <c r="H69" s="738"/>
      <c r="I69" s="446" t="s">
        <v>738</v>
      </c>
      <c r="J69" s="500" t="s">
        <v>665</v>
      </c>
      <c r="K69" s="448"/>
      <c r="L69" s="449" t="s">
        <v>666</v>
      </c>
      <c r="M69" s="450">
        <v>5</v>
      </c>
      <c r="N69" s="471"/>
      <c r="O69" s="488"/>
      <c r="P69" s="489"/>
      <c r="Q69" s="489"/>
      <c r="R69" s="490"/>
      <c r="S69" s="428"/>
      <c r="T69" s="429"/>
      <c r="U69" s="499"/>
      <c r="V69" s="471"/>
      <c r="W69" s="492"/>
      <c r="X69" s="492"/>
      <c r="Y69" s="492"/>
      <c r="Z69" s="492"/>
      <c r="AA69" s="492"/>
      <c r="AB69" s="492"/>
      <c r="AC69" s="493"/>
      <c r="AD69" s="494"/>
      <c r="AE69" s="495"/>
      <c r="AF69" s="496"/>
      <c r="AG69" s="497"/>
    </row>
    <row r="70" spans="1:33" ht="54.75" customHeight="1" thickBot="1" x14ac:dyDescent="0.25">
      <c r="A70" s="737" t="s">
        <v>883</v>
      </c>
      <c r="B70" s="575"/>
      <c r="C70" s="737" t="s">
        <v>884</v>
      </c>
      <c r="D70" s="737" t="s">
        <v>264</v>
      </c>
      <c r="E70" s="737" t="s">
        <v>140</v>
      </c>
      <c r="F70" s="737" t="s">
        <v>22</v>
      </c>
      <c r="G70" s="737" t="s">
        <v>886</v>
      </c>
      <c r="H70" s="737" t="s">
        <v>885</v>
      </c>
      <c r="I70" s="458" t="s">
        <v>739</v>
      </c>
      <c r="J70" s="459" t="s">
        <v>740</v>
      </c>
      <c r="K70" s="169" t="s">
        <v>725</v>
      </c>
      <c r="L70" s="439" t="s">
        <v>17</v>
      </c>
      <c r="M70" s="463">
        <v>1</v>
      </c>
      <c r="N70" s="460" t="s">
        <v>655</v>
      </c>
      <c r="O70" s="461">
        <v>1</v>
      </c>
      <c r="P70" s="461">
        <v>27000000</v>
      </c>
      <c r="Q70" s="462"/>
      <c r="R70" s="121">
        <v>27000000</v>
      </c>
      <c r="S70" s="428">
        <v>42984</v>
      </c>
      <c r="T70" s="429">
        <v>42986</v>
      </c>
      <c r="U70" s="160">
        <f>ROUND((T70-S70)/7,0)</f>
        <v>0</v>
      </c>
      <c r="V70" s="440">
        <v>1</v>
      </c>
      <c r="W70" s="217">
        <v>27000000</v>
      </c>
      <c r="X70" s="217"/>
      <c r="Y70" s="442" t="s">
        <v>741</v>
      </c>
      <c r="Z70" s="157">
        <v>1</v>
      </c>
      <c r="AA70" s="428">
        <v>42984</v>
      </c>
      <c r="AB70" s="429">
        <v>42986</v>
      </c>
      <c r="AC70" s="477">
        <v>0</v>
      </c>
      <c r="AD70" s="444">
        <f>+V70/M70</f>
        <v>1</v>
      </c>
      <c r="AE70" s="487">
        <f>+Z70/O70</f>
        <v>1</v>
      </c>
      <c r="AF70" s="467">
        <f>+W70/R70</f>
        <v>1</v>
      </c>
      <c r="AG70" s="479"/>
    </row>
    <row r="71" spans="1:33" ht="54.75" customHeight="1" thickBot="1" x14ac:dyDescent="0.25">
      <c r="A71" s="738"/>
      <c r="B71" s="576"/>
      <c r="C71" s="738"/>
      <c r="D71" s="738"/>
      <c r="E71" s="738"/>
      <c r="F71" s="737"/>
      <c r="G71" s="738"/>
      <c r="H71" s="738"/>
      <c r="I71" s="446" t="s">
        <v>742</v>
      </c>
      <c r="J71" s="447" t="s">
        <v>657</v>
      </c>
      <c r="K71" s="448"/>
      <c r="L71" s="449" t="s">
        <v>17</v>
      </c>
      <c r="M71" s="450">
        <v>1</v>
      </c>
      <c r="N71" s="471"/>
      <c r="O71" s="488"/>
      <c r="P71" s="489"/>
      <c r="Q71" s="489"/>
      <c r="R71" s="490"/>
      <c r="S71" s="428"/>
      <c r="T71" s="429"/>
      <c r="U71" s="499"/>
      <c r="V71" s="471"/>
      <c r="W71" s="492"/>
      <c r="X71" s="492"/>
      <c r="Y71" s="492"/>
      <c r="Z71" s="492"/>
      <c r="AA71" s="492"/>
      <c r="AB71" s="492"/>
      <c r="AC71" s="493"/>
      <c r="AD71" s="494"/>
      <c r="AE71" s="495"/>
      <c r="AF71" s="496"/>
      <c r="AG71" s="497"/>
    </row>
    <row r="72" spans="1:33" ht="54.75" customHeight="1" thickBot="1" x14ac:dyDescent="0.25">
      <c r="A72" s="738"/>
      <c r="B72" s="576"/>
      <c r="C72" s="738"/>
      <c r="D72" s="738"/>
      <c r="E72" s="738"/>
      <c r="F72" s="737"/>
      <c r="G72" s="738"/>
      <c r="H72" s="738"/>
      <c r="I72" s="446" t="s">
        <v>743</v>
      </c>
      <c r="J72" s="447" t="s">
        <v>659</v>
      </c>
      <c r="K72" s="448"/>
      <c r="L72" s="449" t="s">
        <v>17</v>
      </c>
      <c r="M72" s="450">
        <v>1</v>
      </c>
      <c r="N72" s="471"/>
      <c r="O72" s="488"/>
      <c r="P72" s="489"/>
      <c r="Q72" s="489"/>
      <c r="R72" s="490"/>
      <c r="S72" s="428"/>
      <c r="T72" s="429"/>
      <c r="U72" s="499"/>
      <c r="V72" s="471"/>
      <c r="W72" s="492"/>
      <c r="X72" s="492"/>
      <c r="Y72" s="492"/>
      <c r="Z72" s="492"/>
      <c r="AA72" s="492"/>
      <c r="AB72" s="492"/>
      <c r="AC72" s="493"/>
      <c r="AD72" s="494"/>
      <c r="AE72" s="495"/>
      <c r="AF72" s="496"/>
      <c r="AG72" s="497"/>
    </row>
    <row r="73" spans="1:33" ht="54.75" customHeight="1" thickBot="1" x14ac:dyDescent="0.25">
      <c r="A73" s="738"/>
      <c r="B73" s="576"/>
      <c r="C73" s="738"/>
      <c r="D73" s="738"/>
      <c r="E73" s="738"/>
      <c r="F73" s="737"/>
      <c r="G73" s="738"/>
      <c r="H73" s="738"/>
      <c r="I73" s="446" t="s">
        <v>744</v>
      </c>
      <c r="J73" s="455" t="s">
        <v>661</v>
      </c>
      <c r="K73" s="448"/>
      <c r="L73" s="449" t="s">
        <v>737</v>
      </c>
      <c r="M73" s="450">
        <v>1</v>
      </c>
      <c r="N73" s="471"/>
      <c r="O73" s="488"/>
      <c r="P73" s="489"/>
      <c r="Q73" s="489"/>
      <c r="R73" s="490"/>
      <c r="S73" s="428"/>
      <c r="T73" s="429"/>
      <c r="U73" s="499"/>
      <c r="V73" s="471"/>
      <c r="W73" s="492"/>
      <c r="X73" s="492"/>
      <c r="Y73" s="492"/>
      <c r="Z73" s="492"/>
      <c r="AA73" s="492"/>
      <c r="AB73" s="492"/>
      <c r="AC73" s="493"/>
      <c r="AD73" s="494"/>
      <c r="AE73" s="495"/>
      <c r="AF73" s="496"/>
      <c r="AG73" s="497"/>
    </row>
    <row r="74" spans="1:33" ht="54.75" customHeight="1" thickBot="1" x14ac:dyDescent="0.25">
      <c r="A74" s="738"/>
      <c r="B74" s="576"/>
      <c r="C74" s="738"/>
      <c r="D74" s="738"/>
      <c r="E74" s="738"/>
      <c r="F74" s="737"/>
      <c r="G74" s="738"/>
      <c r="H74" s="738"/>
      <c r="I74" s="446" t="s">
        <v>745</v>
      </c>
      <c r="J74" s="500" t="s">
        <v>665</v>
      </c>
      <c r="K74" s="448"/>
      <c r="L74" s="449" t="s">
        <v>666</v>
      </c>
      <c r="M74" s="450">
        <v>1</v>
      </c>
      <c r="N74" s="471"/>
      <c r="O74" s="488"/>
      <c r="P74" s="489"/>
      <c r="Q74" s="489"/>
      <c r="R74" s="490"/>
      <c r="S74" s="428"/>
      <c r="T74" s="429"/>
      <c r="U74" s="499"/>
      <c r="V74" s="471"/>
      <c r="W74" s="492"/>
      <c r="X74" s="492"/>
      <c r="Y74" s="492"/>
      <c r="Z74" s="492"/>
      <c r="AA74" s="492"/>
      <c r="AB74" s="492"/>
      <c r="AC74" s="493"/>
      <c r="AD74" s="494"/>
      <c r="AE74" s="495"/>
      <c r="AF74" s="496"/>
      <c r="AG74" s="497"/>
    </row>
    <row r="75" spans="1:33" ht="54.75" customHeight="1" thickBot="1" x14ac:dyDescent="0.25">
      <c r="A75" s="737" t="s">
        <v>883</v>
      </c>
      <c r="B75" s="575"/>
      <c r="C75" s="737" t="s">
        <v>884</v>
      </c>
      <c r="D75" s="737" t="s">
        <v>264</v>
      </c>
      <c r="E75" s="737" t="s">
        <v>140</v>
      </c>
      <c r="F75" s="737" t="s">
        <v>22</v>
      </c>
      <c r="G75" s="737" t="s">
        <v>886</v>
      </c>
      <c r="H75" s="737" t="s">
        <v>885</v>
      </c>
      <c r="I75" s="458" t="s">
        <v>746</v>
      </c>
      <c r="J75" s="459" t="s">
        <v>747</v>
      </c>
      <c r="K75" s="169" t="s">
        <v>725</v>
      </c>
      <c r="L75" s="439" t="s">
        <v>17</v>
      </c>
      <c r="M75" s="463">
        <v>1</v>
      </c>
      <c r="N75" s="460" t="s">
        <v>673</v>
      </c>
      <c r="O75" s="461">
        <v>1</v>
      </c>
      <c r="P75" s="461">
        <v>60000000</v>
      </c>
      <c r="Q75" s="462"/>
      <c r="R75" s="121">
        <v>60000000</v>
      </c>
      <c r="S75" s="428">
        <v>43026</v>
      </c>
      <c r="T75" s="429">
        <v>43100</v>
      </c>
      <c r="U75" s="160">
        <f>ROUND((T75-S75)/7,0)</f>
        <v>11</v>
      </c>
      <c r="V75" s="440">
        <v>1</v>
      </c>
      <c r="W75" s="217">
        <v>60000000</v>
      </c>
      <c r="X75" s="217"/>
      <c r="Y75" s="442" t="s">
        <v>748</v>
      </c>
      <c r="Z75" s="157">
        <v>1</v>
      </c>
      <c r="AA75" s="428">
        <v>43026</v>
      </c>
      <c r="AB75" s="429">
        <v>43100</v>
      </c>
      <c r="AC75" s="477">
        <v>0</v>
      </c>
      <c r="AD75" s="444">
        <f>+V75/M75</f>
        <v>1</v>
      </c>
      <c r="AE75" s="487">
        <f>+Z75/O75</f>
        <v>1</v>
      </c>
      <c r="AF75" s="467">
        <f>+W75/R75</f>
        <v>1</v>
      </c>
      <c r="AG75" s="479"/>
    </row>
    <row r="76" spans="1:33" ht="54.75" customHeight="1" thickBot="1" x14ac:dyDescent="0.25">
      <c r="A76" s="738"/>
      <c r="B76" s="576"/>
      <c r="C76" s="738"/>
      <c r="D76" s="738"/>
      <c r="E76" s="738"/>
      <c r="F76" s="737"/>
      <c r="G76" s="738"/>
      <c r="H76" s="738"/>
      <c r="I76" s="446" t="s">
        <v>749</v>
      </c>
      <c r="J76" s="447" t="s">
        <v>657</v>
      </c>
      <c r="K76" s="448"/>
      <c r="L76" s="449" t="s">
        <v>17</v>
      </c>
      <c r="M76" s="450">
        <v>1</v>
      </c>
      <c r="N76" s="471"/>
      <c r="O76" s="488"/>
      <c r="P76" s="489"/>
      <c r="Q76" s="489"/>
      <c r="R76" s="490"/>
      <c r="S76" s="428"/>
      <c r="T76" s="429"/>
      <c r="U76" s="499"/>
      <c r="V76" s="471"/>
      <c r="W76" s="492"/>
      <c r="X76" s="492"/>
      <c r="Y76" s="492"/>
      <c r="Z76" s="492"/>
      <c r="AA76" s="492"/>
      <c r="AB76" s="492"/>
      <c r="AC76" s="493"/>
      <c r="AD76" s="494"/>
      <c r="AE76" s="495"/>
      <c r="AF76" s="496"/>
      <c r="AG76" s="497"/>
    </row>
    <row r="77" spans="1:33" ht="54.75" customHeight="1" thickBot="1" x14ac:dyDescent="0.25">
      <c r="A77" s="738"/>
      <c r="B77" s="576"/>
      <c r="C77" s="738"/>
      <c r="D77" s="738"/>
      <c r="E77" s="738"/>
      <c r="F77" s="737"/>
      <c r="G77" s="738"/>
      <c r="H77" s="738"/>
      <c r="I77" s="446" t="s">
        <v>750</v>
      </c>
      <c r="J77" s="447" t="s">
        <v>659</v>
      </c>
      <c r="K77" s="448"/>
      <c r="L77" s="449" t="s">
        <v>17</v>
      </c>
      <c r="M77" s="450">
        <v>1</v>
      </c>
      <c r="N77" s="471"/>
      <c r="O77" s="488"/>
      <c r="P77" s="489"/>
      <c r="Q77" s="489"/>
      <c r="R77" s="490"/>
      <c r="S77" s="428"/>
      <c r="T77" s="429"/>
      <c r="U77" s="499"/>
      <c r="V77" s="471"/>
      <c r="W77" s="492"/>
      <c r="X77" s="492"/>
      <c r="Y77" s="492"/>
      <c r="Z77" s="492"/>
      <c r="AA77" s="492"/>
      <c r="AB77" s="492"/>
      <c r="AC77" s="493"/>
      <c r="AD77" s="494"/>
      <c r="AE77" s="495"/>
      <c r="AF77" s="496"/>
      <c r="AG77" s="497"/>
    </row>
    <row r="78" spans="1:33" ht="54.75" customHeight="1" thickBot="1" x14ac:dyDescent="0.25">
      <c r="A78" s="738"/>
      <c r="B78" s="576"/>
      <c r="C78" s="738"/>
      <c r="D78" s="738"/>
      <c r="E78" s="738"/>
      <c r="F78" s="737"/>
      <c r="G78" s="738"/>
      <c r="H78" s="738"/>
      <c r="I78" s="446" t="s">
        <v>751</v>
      </c>
      <c r="J78" s="455" t="s">
        <v>661</v>
      </c>
      <c r="K78" s="448"/>
      <c r="L78" s="449" t="s">
        <v>737</v>
      </c>
      <c r="M78" s="450">
        <v>1</v>
      </c>
      <c r="N78" s="471"/>
      <c r="O78" s="488"/>
      <c r="P78" s="489"/>
      <c r="Q78" s="489"/>
      <c r="R78" s="490"/>
      <c r="S78" s="428"/>
      <c r="T78" s="429"/>
      <c r="U78" s="499"/>
      <c r="V78" s="471"/>
      <c r="W78" s="492"/>
      <c r="X78" s="492"/>
      <c r="Y78" s="492"/>
      <c r="Z78" s="492"/>
      <c r="AA78" s="492"/>
      <c r="AB78" s="492"/>
      <c r="AC78" s="493"/>
      <c r="AD78" s="494"/>
      <c r="AE78" s="495"/>
      <c r="AF78" s="496"/>
      <c r="AG78" s="497"/>
    </row>
    <row r="79" spans="1:33" ht="54.75" customHeight="1" thickBot="1" x14ac:dyDescent="0.25">
      <c r="A79" s="738"/>
      <c r="B79" s="576"/>
      <c r="C79" s="738"/>
      <c r="D79" s="738"/>
      <c r="E79" s="738"/>
      <c r="F79" s="737"/>
      <c r="G79" s="738"/>
      <c r="H79" s="738"/>
      <c r="I79" s="446" t="s">
        <v>752</v>
      </c>
      <c r="J79" s="500" t="s">
        <v>665</v>
      </c>
      <c r="K79" s="448"/>
      <c r="L79" s="449" t="s">
        <v>722</v>
      </c>
      <c r="M79" s="450">
        <v>1</v>
      </c>
      <c r="N79" s="471"/>
      <c r="O79" s="488"/>
      <c r="P79" s="489"/>
      <c r="Q79" s="489"/>
      <c r="R79" s="490"/>
      <c r="S79" s="428"/>
      <c r="T79" s="429"/>
      <c r="U79" s="499"/>
      <c r="V79" s="471"/>
      <c r="W79" s="492"/>
      <c r="X79" s="492"/>
      <c r="Y79" s="492"/>
      <c r="Z79" s="492"/>
      <c r="AA79" s="492"/>
      <c r="AB79" s="492"/>
      <c r="AC79" s="493"/>
      <c r="AD79" s="494"/>
      <c r="AE79" s="495"/>
      <c r="AF79" s="496"/>
      <c r="AG79" s="497"/>
    </row>
    <row r="80" spans="1:33" ht="54.75" customHeight="1" thickBot="1" x14ac:dyDescent="0.25">
      <c r="A80" s="737" t="s">
        <v>883</v>
      </c>
      <c r="B80" s="575"/>
      <c r="C80" s="737" t="s">
        <v>884</v>
      </c>
      <c r="D80" s="737" t="s">
        <v>264</v>
      </c>
      <c r="E80" s="737" t="s">
        <v>140</v>
      </c>
      <c r="F80" s="737" t="s">
        <v>22</v>
      </c>
      <c r="G80" s="737" t="s">
        <v>886</v>
      </c>
      <c r="H80" s="737" t="s">
        <v>885</v>
      </c>
      <c r="I80" s="458" t="s">
        <v>753</v>
      </c>
      <c r="J80" s="459" t="s">
        <v>754</v>
      </c>
      <c r="K80" s="169" t="s">
        <v>725</v>
      </c>
      <c r="L80" s="439" t="s">
        <v>17</v>
      </c>
      <c r="M80" s="463">
        <v>1</v>
      </c>
      <c r="N80" s="460" t="s">
        <v>673</v>
      </c>
      <c r="O80" s="461">
        <v>1</v>
      </c>
      <c r="P80" s="461">
        <v>60000000</v>
      </c>
      <c r="Q80" s="462"/>
      <c r="R80" s="121">
        <v>60000000</v>
      </c>
      <c r="S80" s="428">
        <v>43031</v>
      </c>
      <c r="T80" s="429">
        <v>43100</v>
      </c>
      <c r="U80" s="160">
        <f>ROUND((T80-S80)/7,0)</f>
        <v>10</v>
      </c>
      <c r="V80" s="440">
        <v>1</v>
      </c>
      <c r="W80" s="217">
        <v>60000000</v>
      </c>
      <c r="X80" s="217"/>
      <c r="Y80" s="442" t="s">
        <v>755</v>
      </c>
      <c r="Z80" s="157">
        <v>1</v>
      </c>
      <c r="AA80" s="428">
        <v>43031</v>
      </c>
      <c r="AB80" s="429">
        <v>43100</v>
      </c>
      <c r="AC80" s="477">
        <v>0</v>
      </c>
      <c r="AD80" s="444">
        <f>+V80/M80</f>
        <v>1</v>
      </c>
      <c r="AE80" s="487">
        <f>+Z80/O80</f>
        <v>1</v>
      </c>
      <c r="AF80" s="467">
        <f>+W80/R80</f>
        <v>1</v>
      </c>
      <c r="AG80" s="479"/>
    </row>
    <row r="81" spans="1:33" ht="54.75" customHeight="1" thickBot="1" x14ac:dyDescent="0.25">
      <c r="A81" s="738"/>
      <c r="B81" s="576"/>
      <c r="C81" s="738"/>
      <c r="D81" s="738"/>
      <c r="E81" s="738"/>
      <c r="F81" s="737"/>
      <c r="G81" s="738"/>
      <c r="H81" s="738"/>
      <c r="I81" s="446" t="s">
        <v>756</v>
      </c>
      <c r="J81" s="447" t="s">
        <v>657</v>
      </c>
      <c r="K81" s="448"/>
      <c r="L81" s="449" t="s">
        <v>17</v>
      </c>
      <c r="M81" s="450">
        <v>1</v>
      </c>
      <c r="N81" s="471"/>
      <c r="O81" s="488"/>
      <c r="P81" s="489"/>
      <c r="Q81" s="489"/>
      <c r="R81" s="490"/>
      <c r="S81" s="428"/>
      <c r="T81" s="429"/>
      <c r="U81" s="499"/>
      <c r="V81" s="471"/>
      <c r="W81" s="492"/>
      <c r="X81" s="492"/>
      <c r="Y81" s="492"/>
      <c r="Z81" s="492"/>
      <c r="AA81" s="492"/>
      <c r="AB81" s="492"/>
      <c r="AC81" s="493"/>
      <c r="AD81" s="494"/>
      <c r="AE81" s="495"/>
      <c r="AF81" s="496"/>
      <c r="AG81" s="497"/>
    </row>
    <row r="82" spans="1:33" ht="54.75" customHeight="1" thickBot="1" x14ac:dyDescent="0.25">
      <c r="A82" s="738"/>
      <c r="B82" s="576"/>
      <c r="C82" s="738"/>
      <c r="D82" s="738"/>
      <c r="E82" s="738"/>
      <c r="F82" s="737"/>
      <c r="G82" s="738"/>
      <c r="H82" s="738"/>
      <c r="I82" s="446" t="s">
        <v>757</v>
      </c>
      <c r="J82" s="447" t="s">
        <v>659</v>
      </c>
      <c r="K82" s="448"/>
      <c r="L82" s="449" t="s">
        <v>17</v>
      </c>
      <c r="M82" s="450">
        <v>1</v>
      </c>
      <c r="N82" s="471"/>
      <c r="O82" s="488"/>
      <c r="P82" s="489"/>
      <c r="Q82" s="489"/>
      <c r="R82" s="490"/>
      <c r="S82" s="428"/>
      <c r="T82" s="429"/>
      <c r="U82" s="499"/>
      <c r="V82" s="471"/>
      <c r="W82" s="492"/>
      <c r="X82" s="492"/>
      <c r="Y82" s="492"/>
      <c r="Z82" s="492"/>
      <c r="AA82" s="492"/>
      <c r="AB82" s="492"/>
      <c r="AC82" s="493"/>
      <c r="AD82" s="494"/>
      <c r="AE82" s="495"/>
      <c r="AF82" s="496"/>
      <c r="AG82" s="497"/>
    </row>
    <row r="83" spans="1:33" ht="54.75" customHeight="1" thickBot="1" x14ac:dyDescent="0.25">
      <c r="A83" s="738"/>
      <c r="B83" s="576"/>
      <c r="C83" s="738"/>
      <c r="D83" s="738"/>
      <c r="E83" s="738"/>
      <c r="F83" s="737"/>
      <c r="G83" s="738"/>
      <c r="H83" s="738"/>
      <c r="I83" s="446" t="s">
        <v>758</v>
      </c>
      <c r="J83" s="455" t="s">
        <v>661</v>
      </c>
      <c r="K83" s="448"/>
      <c r="L83" s="449" t="s">
        <v>737</v>
      </c>
      <c r="M83" s="450">
        <v>1</v>
      </c>
      <c r="N83" s="471"/>
      <c r="O83" s="488"/>
      <c r="P83" s="489"/>
      <c r="Q83" s="489"/>
      <c r="R83" s="490"/>
      <c r="S83" s="428"/>
      <c r="T83" s="429"/>
      <c r="U83" s="499"/>
      <c r="V83" s="471"/>
      <c r="W83" s="492"/>
      <c r="X83" s="492"/>
      <c r="Y83" s="492"/>
      <c r="Z83" s="492"/>
      <c r="AA83" s="492"/>
      <c r="AB83" s="492"/>
      <c r="AC83" s="493"/>
      <c r="AD83" s="494"/>
      <c r="AE83" s="495"/>
      <c r="AF83" s="496"/>
      <c r="AG83" s="497"/>
    </row>
    <row r="84" spans="1:33" ht="54.75" customHeight="1" thickBot="1" x14ac:dyDescent="0.25">
      <c r="A84" s="738"/>
      <c r="B84" s="576"/>
      <c r="C84" s="738"/>
      <c r="D84" s="738"/>
      <c r="E84" s="738"/>
      <c r="F84" s="737"/>
      <c r="G84" s="738"/>
      <c r="H84" s="738"/>
      <c r="I84" s="446" t="s">
        <v>759</v>
      </c>
      <c r="J84" s="500" t="s">
        <v>665</v>
      </c>
      <c r="K84" s="448"/>
      <c r="L84" s="449" t="s">
        <v>722</v>
      </c>
      <c r="M84" s="450">
        <v>1</v>
      </c>
      <c r="N84" s="471"/>
      <c r="O84" s="488"/>
      <c r="P84" s="489"/>
      <c r="Q84" s="489"/>
      <c r="R84" s="490"/>
      <c r="S84" s="428"/>
      <c r="T84" s="429"/>
      <c r="U84" s="499"/>
      <c r="V84" s="471"/>
      <c r="W84" s="492"/>
      <c r="X84" s="492"/>
      <c r="Y84" s="492"/>
      <c r="Z84" s="492"/>
      <c r="AA84" s="492"/>
      <c r="AB84" s="492"/>
      <c r="AC84" s="493"/>
      <c r="AD84" s="494"/>
      <c r="AE84" s="495"/>
      <c r="AF84" s="496"/>
      <c r="AG84" s="497"/>
    </row>
    <row r="85" spans="1:33" ht="54.75" customHeight="1" thickBot="1" x14ac:dyDescent="0.25">
      <c r="A85" s="737" t="s">
        <v>883</v>
      </c>
      <c r="B85" s="575"/>
      <c r="C85" s="737" t="s">
        <v>884</v>
      </c>
      <c r="D85" s="737" t="s">
        <v>264</v>
      </c>
      <c r="E85" s="737" t="s">
        <v>140</v>
      </c>
      <c r="F85" s="737" t="s">
        <v>22</v>
      </c>
      <c r="G85" s="737" t="s">
        <v>886</v>
      </c>
      <c r="H85" s="737" t="s">
        <v>885</v>
      </c>
      <c r="I85" s="458" t="s">
        <v>760</v>
      </c>
      <c r="J85" s="459" t="s">
        <v>761</v>
      </c>
      <c r="K85" s="169" t="s">
        <v>725</v>
      </c>
      <c r="L85" s="439" t="s">
        <v>17</v>
      </c>
      <c r="M85" s="463">
        <v>1</v>
      </c>
      <c r="N85" s="460" t="s">
        <v>673</v>
      </c>
      <c r="O85" s="461">
        <v>1</v>
      </c>
      <c r="P85" s="461">
        <v>60000000</v>
      </c>
      <c r="Q85" s="462"/>
      <c r="R85" s="121">
        <v>60000000</v>
      </c>
      <c r="S85" s="428">
        <v>43031</v>
      </c>
      <c r="T85" s="429">
        <v>43100</v>
      </c>
      <c r="U85" s="160">
        <f>ROUND((T85-S85)/7,0)</f>
        <v>10</v>
      </c>
      <c r="V85" s="440">
        <v>1</v>
      </c>
      <c r="W85" s="217">
        <v>60000000</v>
      </c>
      <c r="X85" s="217"/>
      <c r="Y85" s="442" t="s">
        <v>762</v>
      </c>
      <c r="Z85" s="157">
        <v>1</v>
      </c>
      <c r="AA85" s="428">
        <v>43031</v>
      </c>
      <c r="AB85" s="429">
        <v>43100</v>
      </c>
      <c r="AC85" s="477">
        <v>0</v>
      </c>
      <c r="AD85" s="444">
        <f>+V85/M85</f>
        <v>1</v>
      </c>
      <c r="AE85" s="487">
        <f>+Z85/O85</f>
        <v>1</v>
      </c>
      <c r="AF85" s="467">
        <f>+W85/R85</f>
        <v>1</v>
      </c>
      <c r="AG85" s="479"/>
    </row>
    <row r="86" spans="1:33" ht="54.75" customHeight="1" thickBot="1" x14ac:dyDescent="0.25">
      <c r="A86" s="738"/>
      <c r="B86" s="576"/>
      <c r="C86" s="738"/>
      <c r="D86" s="738"/>
      <c r="E86" s="738"/>
      <c r="F86" s="737"/>
      <c r="G86" s="738"/>
      <c r="H86" s="738"/>
      <c r="I86" s="446" t="s">
        <v>763</v>
      </c>
      <c r="J86" s="447" t="s">
        <v>657</v>
      </c>
      <c r="K86" s="448"/>
      <c r="L86" s="449" t="s">
        <v>17</v>
      </c>
      <c r="M86" s="450">
        <v>1</v>
      </c>
      <c r="N86" s="471"/>
      <c r="O86" s="488"/>
      <c r="P86" s="489"/>
      <c r="Q86" s="489"/>
      <c r="R86" s="490"/>
      <c r="S86" s="428"/>
      <c r="T86" s="429"/>
      <c r="U86" s="499"/>
      <c r="V86" s="471"/>
      <c r="W86" s="492"/>
      <c r="X86" s="492"/>
      <c r="Y86" s="492"/>
      <c r="Z86" s="492"/>
      <c r="AA86" s="492"/>
      <c r="AB86" s="492"/>
      <c r="AC86" s="493"/>
      <c r="AD86" s="494"/>
      <c r="AE86" s="495"/>
      <c r="AF86" s="496"/>
      <c r="AG86" s="497"/>
    </row>
    <row r="87" spans="1:33" ht="54.75" customHeight="1" thickBot="1" x14ac:dyDescent="0.25">
      <c r="A87" s="738"/>
      <c r="B87" s="576"/>
      <c r="C87" s="738"/>
      <c r="D87" s="738"/>
      <c r="E87" s="738"/>
      <c r="F87" s="737"/>
      <c r="G87" s="738"/>
      <c r="H87" s="738"/>
      <c r="I87" s="446" t="s">
        <v>764</v>
      </c>
      <c r="J87" s="447" t="s">
        <v>659</v>
      </c>
      <c r="K87" s="448"/>
      <c r="L87" s="449" t="s">
        <v>17</v>
      </c>
      <c r="M87" s="450">
        <v>1</v>
      </c>
      <c r="N87" s="471"/>
      <c r="O87" s="488"/>
      <c r="P87" s="489"/>
      <c r="Q87" s="489"/>
      <c r="R87" s="490"/>
      <c r="S87" s="428"/>
      <c r="T87" s="429"/>
      <c r="U87" s="499"/>
      <c r="V87" s="471"/>
      <c r="W87" s="492"/>
      <c r="X87" s="492"/>
      <c r="Y87" s="492"/>
      <c r="Z87" s="492"/>
      <c r="AA87" s="492"/>
      <c r="AB87" s="492"/>
      <c r="AC87" s="493"/>
      <c r="AD87" s="494"/>
      <c r="AE87" s="495"/>
      <c r="AF87" s="496"/>
      <c r="AG87" s="497"/>
    </row>
    <row r="88" spans="1:33" ht="54.75" customHeight="1" thickBot="1" x14ac:dyDescent="0.25">
      <c r="A88" s="738"/>
      <c r="B88" s="576"/>
      <c r="C88" s="738"/>
      <c r="D88" s="738"/>
      <c r="E88" s="738"/>
      <c r="F88" s="737"/>
      <c r="G88" s="738"/>
      <c r="H88" s="738"/>
      <c r="I88" s="446" t="s">
        <v>765</v>
      </c>
      <c r="J88" s="455" t="s">
        <v>661</v>
      </c>
      <c r="K88" s="448"/>
      <c r="L88" s="449" t="s">
        <v>737</v>
      </c>
      <c r="M88" s="450">
        <v>1</v>
      </c>
      <c r="N88" s="471"/>
      <c r="O88" s="488"/>
      <c r="P88" s="489"/>
      <c r="Q88" s="489"/>
      <c r="R88" s="490"/>
      <c r="S88" s="428"/>
      <c r="T88" s="429"/>
      <c r="U88" s="499"/>
      <c r="V88" s="471"/>
      <c r="W88" s="492"/>
      <c r="X88" s="492"/>
      <c r="Y88" s="492"/>
      <c r="Z88" s="492"/>
      <c r="AA88" s="492"/>
      <c r="AB88" s="492"/>
      <c r="AC88" s="493"/>
      <c r="AD88" s="494"/>
      <c r="AE88" s="495"/>
      <c r="AF88" s="496"/>
      <c r="AG88" s="497"/>
    </row>
    <row r="89" spans="1:33" ht="54.75" customHeight="1" thickBot="1" x14ac:dyDescent="0.25">
      <c r="A89" s="738"/>
      <c r="B89" s="576"/>
      <c r="C89" s="738"/>
      <c r="D89" s="738"/>
      <c r="E89" s="738"/>
      <c r="F89" s="737"/>
      <c r="G89" s="738"/>
      <c r="H89" s="738"/>
      <c r="I89" s="446" t="s">
        <v>766</v>
      </c>
      <c r="J89" s="500" t="s">
        <v>665</v>
      </c>
      <c r="K89" s="448"/>
      <c r="L89" s="449" t="s">
        <v>722</v>
      </c>
      <c r="M89" s="450">
        <v>1</v>
      </c>
      <c r="N89" s="471"/>
      <c r="O89" s="488"/>
      <c r="P89" s="489"/>
      <c r="Q89" s="489"/>
      <c r="R89" s="490"/>
      <c r="S89" s="428"/>
      <c r="T89" s="429"/>
      <c r="U89" s="499"/>
      <c r="V89" s="471"/>
      <c r="W89" s="492"/>
      <c r="X89" s="492"/>
      <c r="Y89" s="492"/>
      <c r="Z89" s="492"/>
      <c r="AA89" s="492"/>
      <c r="AB89" s="492"/>
      <c r="AC89" s="493"/>
      <c r="AD89" s="494"/>
      <c r="AE89" s="495"/>
      <c r="AF89" s="496"/>
      <c r="AG89" s="497"/>
    </row>
    <row r="90" spans="1:33" ht="54.75" customHeight="1" thickBot="1" x14ac:dyDescent="0.25">
      <c r="A90" s="737" t="s">
        <v>883</v>
      </c>
      <c r="B90" s="575"/>
      <c r="C90" s="737" t="s">
        <v>884</v>
      </c>
      <c r="D90" s="737" t="s">
        <v>264</v>
      </c>
      <c r="E90" s="737" t="s">
        <v>140</v>
      </c>
      <c r="F90" s="737" t="s">
        <v>22</v>
      </c>
      <c r="G90" s="737" t="s">
        <v>886</v>
      </c>
      <c r="H90" s="737" t="s">
        <v>885</v>
      </c>
      <c r="I90" s="458" t="s">
        <v>767</v>
      </c>
      <c r="J90" s="459" t="s">
        <v>768</v>
      </c>
      <c r="K90" s="169" t="s">
        <v>725</v>
      </c>
      <c r="L90" s="439" t="s">
        <v>17</v>
      </c>
      <c r="M90" s="463">
        <v>1</v>
      </c>
      <c r="N90" s="460" t="s">
        <v>673</v>
      </c>
      <c r="O90" s="461">
        <v>1</v>
      </c>
      <c r="P90" s="461">
        <v>60000000</v>
      </c>
      <c r="Q90" s="462"/>
      <c r="R90" s="121">
        <v>60000000</v>
      </c>
      <c r="S90" s="428">
        <v>43033</v>
      </c>
      <c r="T90" s="429">
        <v>43100</v>
      </c>
      <c r="U90" s="160">
        <f>ROUND((T90-S90)/7,0)</f>
        <v>10</v>
      </c>
      <c r="V90" s="440">
        <v>1</v>
      </c>
      <c r="W90" s="217">
        <v>60000000</v>
      </c>
      <c r="X90" s="217"/>
      <c r="Y90" s="442" t="s">
        <v>769</v>
      </c>
      <c r="Z90" s="157">
        <v>1</v>
      </c>
      <c r="AA90" s="428">
        <v>43033</v>
      </c>
      <c r="AB90" s="429">
        <v>43100</v>
      </c>
      <c r="AC90" s="477">
        <v>0</v>
      </c>
      <c r="AD90" s="444">
        <f>+V90/M90</f>
        <v>1</v>
      </c>
      <c r="AE90" s="487">
        <f>+Z90/O90</f>
        <v>1</v>
      </c>
      <c r="AF90" s="467">
        <f>+W90/R90</f>
        <v>1</v>
      </c>
      <c r="AG90" s="479"/>
    </row>
    <row r="91" spans="1:33" ht="18.75" thickBot="1" x14ac:dyDescent="0.25">
      <c r="A91" s="738"/>
      <c r="B91" s="576"/>
      <c r="C91" s="738"/>
      <c r="D91" s="738"/>
      <c r="E91" s="738"/>
      <c r="F91" s="737"/>
      <c r="G91" s="738"/>
      <c r="H91" s="738"/>
      <c r="I91" s="446" t="s">
        <v>770</v>
      </c>
      <c r="J91" s="447" t="s">
        <v>657</v>
      </c>
      <c r="K91" s="448"/>
      <c r="L91" s="449" t="s">
        <v>17</v>
      </c>
      <c r="M91" s="450">
        <v>1</v>
      </c>
      <c r="N91" s="471"/>
      <c r="O91" s="488"/>
      <c r="P91" s="489"/>
      <c r="Q91" s="489"/>
      <c r="R91" s="490"/>
      <c r="S91" s="428"/>
      <c r="T91" s="429"/>
      <c r="U91" s="499"/>
      <c r="V91" s="471"/>
      <c r="W91" s="492"/>
      <c r="X91" s="492"/>
      <c r="Y91" s="492"/>
      <c r="Z91" s="492"/>
      <c r="AA91" s="492"/>
      <c r="AB91" s="492"/>
      <c r="AC91" s="493"/>
      <c r="AD91" s="494"/>
      <c r="AE91" s="495"/>
      <c r="AF91" s="496"/>
      <c r="AG91" s="497"/>
    </row>
    <row r="92" spans="1:33" ht="18.75" thickBot="1" x14ac:dyDescent="0.25">
      <c r="A92" s="738"/>
      <c r="B92" s="576"/>
      <c r="C92" s="738"/>
      <c r="D92" s="738"/>
      <c r="E92" s="738"/>
      <c r="F92" s="737"/>
      <c r="G92" s="738"/>
      <c r="H92" s="738"/>
      <c r="I92" s="446" t="s">
        <v>771</v>
      </c>
      <c r="J92" s="447" t="s">
        <v>659</v>
      </c>
      <c r="K92" s="448"/>
      <c r="L92" s="449" t="s">
        <v>17</v>
      </c>
      <c r="M92" s="450">
        <v>1</v>
      </c>
      <c r="N92" s="471"/>
      <c r="O92" s="488"/>
      <c r="P92" s="489"/>
      <c r="Q92" s="489"/>
      <c r="R92" s="490"/>
      <c r="S92" s="428"/>
      <c r="T92" s="429"/>
      <c r="U92" s="499"/>
      <c r="V92" s="471"/>
      <c r="W92" s="492"/>
      <c r="X92" s="492"/>
      <c r="Y92" s="492"/>
      <c r="Z92" s="492"/>
      <c r="AA92" s="492"/>
      <c r="AB92" s="492"/>
      <c r="AC92" s="493"/>
      <c r="AD92" s="494"/>
      <c r="AE92" s="495"/>
      <c r="AF92" s="496"/>
      <c r="AG92" s="497"/>
    </row>
    <row r="93" spans="1:33" ht="18.75" thickBot="1" x14ac:dyDescent="0.25">
      <c r="A93" s="738"/>
      <c r="B93" s="576"/>
      <c r="C93" s="738"/>
      <c r="D93" s="738"/>
      <c r="E93" s="738"/>
      <c r="F93" s="737"/>
      <c r="G93" s="738"/>
      <c r="H93" s="738"/>
      <c r="I93" s="446" t="s">
        <v>772</v>
      </c>
      <c r="J93" s="455" t="s">
        <v>661</v>
      </c>
      <c r="K93" s="448"/>
      <c r="L93" s="449" t="s">
        <v>737</v>
      </c>
      <c r="M93" s="450">
        <v>10</v>
      </c>
      <c r="N93" s="471"/>
      <c r="O93" s="488"/>
      <c r="P93" s="489"/>
      <c r="Q93" s="489"/>
      <c r="R93" s="490"/>
      <c r="S93" s="428"/>
      <c r="T93" s="429"/>
      <c r="U93" s="499"/>
      <c r="V93" s="471"/>
      <c r="W93" s="492"/>
      <c r="X93" s="492"/>
      <c r="Y93" s="492"/>
      <c r="Z93" s="492"/>
      <c r="AA93" s="492"/>
      <c r="AB93" s="492"/>
      <c r="AC93" s="493"/>
      <c r="AD93" s="494"/>
      <c r="AE93" s="495"/>
      <c r="AF93" s="496"/>
      <c r="AG93" s="497"/>
    </row>
    <row r="94" spans="1:33" ht="24.75" thickBot="1" x14ac:dyDescent="0.25">
      <c r="A94" s="738"/>
      <c r="B94" s="576"/>
      <c r="C94" s="738"/>
      <c r="D94" s="738"/>
      <c r="E94" s="738"/>
      <c r="F94" s="737"/>
      <c r="G94" s="738"/>
      <c r="H94" s="738"/>
      <c r="I94" s="446" t="s">
        <v>773</v>
      </c>
      <c r="J94" s="500" t="s">
        <v>665</v>
      </c>
      <c r="K94" s="448"/>
      <c r="L94" s="449" t="s">
        <v>722</v>
      </c>
      <c r="M94" s="450">
        <v>1</v>
      </c>
      <c r="N94" s="471"/>
      <c r="O94" s="488"/>
      <c r="P94" s="489"/>
      <c r="Q94" s="489"/>
      <c r="R94" s="490"/>
      <c r="S94" s="428"/>
      <c r="T94" s="429"/>
      <c r="U94" s="499"/>
      <c r="V94" s="471"/>
      <c r="W94" s="492"/>
      <c r="X94" s="492"/>
      <c r="Y94" s="492"/>
      <c r="Z94" s="492"/>
      <c r="AA94" s="492"/>
      <c r="AB94" s="492"/>
      <c r="AC94" s="493"/>
      <c r="AD94" s="494"/>
      <c r="AE94" s="495"/>
      <c r="AF94" s="496"/>
      <c r="AG94" s="497"/>
    </row>
    <row r="95" spans="1:33" ht="75" customHeight="1" thickBot="1" x14ac:dyDescent="0.25">
      <c r="A95" s="737" t="s">
        <v>883</v>
      </c>
      <c r="B95" s="575"/>
      <c r="C95" s="737" t="s">
        <v>884</v>
      </c>
      <c r="D95" s="737" t="s">
        <v>264</v>
      </c>
      <c r="E95" s="737" t="s">
        <v>140</v>
      </c>
      <c r="F95" s="737" t="s">
        <v>22</v>
      </c>
      <c r="G95" s="737" t="s">
        <v>886</v>
      </c>
      <c r="H95" s="737" t="s">
        <v>885</v>
      </c>
      <c r="I95" s="458" t="s">
        <v>774</v>
      </c>
      <c r="J95" s="459" t="s">
        <v>775</v>
      </c>
      <c r="K95" s="169" t="s">
        <v>725</v>
      </c>
      <c r="L95" s="439" t="s">
        <v>17</v>
      </c>
      <c r="M95" s="463">
        <v>1</v>
      </c>
      <c r="N95" s="460" t="s">
        <v>673</v>
      </c>
      <c r="O95" s="461">
        <v>1</v>
      </c>
      <c r="P95" s="461">
        <v>70000000</v>
      </c>
      <c r="Q95" s="462"/>
      <c r="R95" s="121">
        <v>70000000</v>
      </c>
      <c r="S95" s="428">
        <v>43033</v>
      </c>
      <c r="T95" s="429">
        <v>43100</v>
      </c>
      <c r="U95" s="160">
        <f>ROUND((T95-S95)/7,0)</f>
        <v>10</v>
      </c>
      <c r="V95" s="440">
        <v>1</v>
      </c>
      <c r="W95" s="217">
        <v>70000000</v>
      </c>
      <c r="X95" s="217"/>
      <c r="Y95" s="442" t="s">
        <v>776</v>
      </c>
      <c r="Z95" s="157">
        <v>1</v>
      </c>
      <c r="AA95" s="428">
        <v>43033</v>
      </c>
      <c r="AB95" s="429">
        <v>43100</v>
      </c>
      <c r="AC95" s="477">
        <v>0</v>
      </c>
      <c r="AD95" s="444">
        <f>+V95/M95</f>
        <v>1</v>
      </c>
      <c r="AE95" s="487">
        <f>+Z95/O95</f>
        <v>1</v>
      </c>
      <c r="AF95" s="467">
        <f>+W95/R95</f>
        <v>1</v>
      </c>
      <c r="AG95" s="479"/>
    </row>
    <row r="96" spans="1:33" ht="18.75" thickBot="1" x14ac:dyDescent="0.25">
      <c r="A96" s="738"/>
      <c r="B96" s="576"/>
      <c r="C96" s="738"/>
      <c r="D96" s="738"/>
      <c r="E96" s="738"/>
      <c r="F96" s="737"/>
      <c r="G96" s="738"/>
      <c r="H96" s="738"/>
      <c r="I96" s="446" t="s">
        <v>777</v>
      </c>
      <c r="J96" s="447" t="s">
        <v>657</v>
      </c>
      <c r="K96" s="448"/>
      <c r="L96" s="449" t="s">
        <v>17</v>
      </c>
      <c r="M96" s="450">
        <v>1</v>
      </c>
      <c r="N96" s="471"/>
      <c r="O96" s="488"/>
      <c r="P96" s="489"/>
      <c r="Q96" s="489"/>
      <c r="R96" s="490"/>
      <c r="S96" s="428"/>
      <c r="T96" s="429"/>
      <c r="U96" s="499"/>
      <c r="V96" s="471"/>
      <c r="W96" s="492"/>
      <c r="X96" s="492"/>
      <c r="Y96" s="492"/>
      <c r="Z96" s="492"/>
      <c r="AA96" s="492"/>
      <c r="AB96" s="492"/>
      <c r="AC96" s="493"/>
      <c r="AD96" s="494"/>
      <c r="AE96" s="495"/>
      <c r="AF96" s="496"/>
      <c r="AG96" s="497"/>
    </row>
    <row r="97" spans="1:33" ht="18.75" thickBot="1" x14ac:dyDescent="0.25">
      <c r="A97" s="738"/>
      <c r="B97" s="576"/>
      <c r="C97" s="738"/>
      <c r="D97" s="738"/>
      <c r="E97" s="738"/>
      <c r="F97" s="737"/>
      <c r="G97" s="738"/>
      <c r="H97" s="738"/>
      <c r="I97" s="446" t="s">
        <v>778</v>
      </c>
      <c r="J97" s="447" t="s">
        <v>659</v>
      </c>
      <c r="K97" s="448"/>
      <c r="L97" s="449" t="s">
        <v>17</v>
      </c>
      <c r="M97" s="450">
        <v>1</v>
      </c>
      <c r="N97" s="471"/>
      <c r="O97" s="488"/>
      <c r="P97" s="489"/>
      <c r="Q97" s="489"/>
      <c r="R97" s="490"/>
      <c r="S97" s="428"/>
      <c r="T97" s="429"/>
      <c r="U97" s="499"/>
      <c r="V97" s="471"/>
      <c r="W97" s="492"/>
      <c r="X97" s="492"/>
      <c r="Y97" s="492"/>
      <c r="Z97" s="492"/>
      <c r="AA97" s="492"/>
      <c r="AB97" s="492"/>
      <c r="AC97" s="493"/>
      <c r="AD97" s="494"/>
      <c r="AE97" s="495"/>
      <c r="AF97" s="496"/>
      <c r="AG97" s="497"/>
    </row>
    <row r="98" spans="1:33" ht="18.75" thickBot="1" x14ac:dyDescent="0.25">
      <c r="A98" s="738"/>
      <c r="B98" s="576"/>
      <c r="C98" s="738"/>
      <c r="D98" s="738"/>
      <c r="E98" s="738"/>
      <c r="F98" s="737"/>
      <c r="G98" s="738"/>
      <c r="H98" s="738"/>
      <c r="I98" s="446" t="s">
        <v>779</v>
      </c>
      <c r="J98" s="455" t="s">
        <v>661</v>
      </c>
      <c r="K98" s="448"/>
      <c r="L98" s="449" t="s">
        <v>737</v>
      </c>
      <c r="M98" s="450">
        <v>10</v>
      </c>
      <c r="N98" s="471"/>
      <c r="O98" s="488"/>
      <c r="P98" s="489"/>
      <c r="Q98" s="489"/>
      <c r="R98" s="490"/>
      <c r="S98" s="428"/>
      <c r="T98" s="429"/>
      <c r="U98" s="499"/>
      <c r="V98" s="471"/>
      <c r="W98" s="492"/>
      <c r="X98" s="492"/>
      <c r="Y98" s="492"/>
      <c r="Z98" s="492"/>
      <c r="AA98" s="492"/>
      <c r="AB98" s="492"/>
      <c r="AC98" s="493"/>
      <c r="AD98" s="494"/>
      <c r="AE98" s="495"/>
      <c r="AF98" s="496"/>
      <c r="AG98" s="497"/>
    </row>
    <row r="99" spans="1:33" ht="24.75" thickBot="1" x14ac:dyDescent="0.25">
      <c r="A99" s="738"/>
      <c r="B99" s="576"/>
      <c r="C99" s="738"/>
      <c r="D99" s="738"/>
      <c r="E99" s="738"/>
      <c r="F99" s="737"/>
      <c r="G99" s="738"/>
      <c r="H99" s="738"/>
      <c r="I99" s="446" t="s">
        <v>780</v>
      </c>
      <c r="J99" s="500" t="s">
        <v>665</v>
      </c>
      <c r="K99" s="448"/>
      <c r="L99" s="449" t="s">
        <v>722</v>
      </c>
      <c r="M99" s="450">
        <v>1</v>
      </c>
      <c r="N99" s="471"/>
      <c r="O99" s="488"/>
      <c r="P99" s="489"/>
      <c r="Q99" s="489"/>
      <c r="R99" s="490"/>
      <c r="S99" s="428"/>
      <c r="T99" s="429"/>
      <c r="U99" s="499"/>
      <c r="V99" s="471"/>
      <c r="W99" s="492"/>
      <c r="X99" s="492"/>
      <c r="Y99" s="492"/>
      <c r="Z99" s="492"/>
      <c r="AA99" s="492"/>
      <c r="AB99" s="492"/>
      <c r="AC99" s="493"/>
      <c r="AD99" s="494"/>
      <c r="AE99" s="495"/>
      <c r="AF99" s="496"/>
      <c r="AG99" s="497"/>
    </row>
    <row r="100" spans="1:33" ht="78.75" customHeight="1" thickBot="1" x14ac:dyDescent="0.25">
      <c r="A100" s="737" t="s">
        <v>883</v>
      </c>
      <c r="B100" s="575"/>
      <c r="C100" s="737" t="s">
        <v>884</v>
      </c>
      <c r="D100" s="737" t="s">
        <v>264</v>
      </c>
      <c r="E100" s="737" t="s">
        <v>140</v>
      </c>
      <c r="F100" s="737" t="s">
        <v>22</v>
      </c>
      <c r="G100" s="737" t="s">
        <v>886</v>
      </c>
      <c r="H100" s="737" t="s">
        <v>885</v>
      </c>
      <c r="I100" s="458" t="s">
        <v>781</v>
      </c>
      <c r="J100" s="459" t="s">
        <v>782</v>
      </c>
      <c r="K100" s="169" t="s">
        <v>725</v>
      </c>
      <c r="L100" s="439" t="s">
        <v>17</v>
      </c>
      <c r="M100" s="463">
        <v>1</v>
      </c>
      <c r="N100" s="460" t="s">
        <v>673</v>
      </c>
      <c r="O100" s="461">
        <v>1</v>
      </c>
      <c r="P100" s="461">
        <v>60000000</v>
      </c>
      <c r="Q100" s="462"/>
      <c r="R100" s="121">
        <v>60000000</v>
      </c>
      <c r="S100" s="428">
        <v>43033</v>
      </c>
      <c r="T100" s="429">
        <v>43100</v>
      </c>
      <c r="U100" s="160">
        <f>ROUND((T100-S100)/7,0)</f>
        <v>10</v>
      </c>
      <c r="V100" s="440">
        <v>1</v>
      </c>
      <c r="W100" s="217">
        <v>60000000</v>
      </c>
      <c r="X100" s="217"/>
      <c r="Y100" s="442" t="s">
        <v>783</v>
      </c>
      <c r="Z100" s="157">
        <v>1</v>
      </c>
      <c r="AA100" s="428">
        <v>43033</v>
      </c>
      <c r="AB100" s="429">
        <v>43100</v>
      </c>
      <c r="AC100" s="477">
        <v>0</v>
      </c>
      <c r="AD100" s="444">
        <f>+V100/M100</f>
        <v>1</v>
      </c>
      <c r="AE100" s="487">
        <f>+Z100/O100</f>
        <v>1</v>
      </c>
      <c r="AF100" s="467">
        <f>+W100/R100</f>
        <v>1</v>
      </c>
      <c r="AG100" s="479"/>
    </row>
    <row r="101" spans="1:33" ht="18.75" thickBot="1" x14ac:dyDescent="0.25">
      <c r="A101" s="738"/>
      <c r="B101" s="576"/>
      <c r="C101" s="738"/>
      <c r="D101" s="738"/>
      <c r="E101" s="738"/>
      <c r="F101" s="737"/>
      <c r="G101" s="738"/>
      <c r="H101" s="738"/>
      <c r="I101" s="446" t="s">
        <v>784</v>
      </c>
      <c r="J101" s="447" t="s">
        <v>657</v>
      </c>
      <c r="K101" s="448"/>
      <c r="L101" s="449" t="s">
        <v>17</v>
      </c>
      <c r="M101" s="450">
        <v>1</v>
      </c>
      <c r="N101" s="471"/>
      <c r="O101" s="488"/>
      <c r="P101" s="489"/>
      <c r="Q101" s="489"/>
      <c r="R101" s="490"/>
      <c r="S101" s="428"/>
      <c r="T101" s="429"/>
      <c r="U101" s="499"/>
      <c r="V101" s="471"/>
      <c r="W101" s="492"/>
      <c r="X101" s="492"/>
      <c r="Y101" s="492"/>
      <c r="Z101" s="492"/>
      <c r="AA101" s="492"/>
      <c r="AB101" s="492"/>
      <c r="AC101" s="493"/>
      <c r="AD101" s="494"/>
      <c r="AE101" s="495"/>
      <c r="AF101" s="496"/>
      <c r="AG101" s="497"/>
    </row>
    <row r="102" spans="1:33" ht="18.75" thickBot="1" x14ac:dyDescent="0.25">
      <c r="A102" s="738"/>
      <c r="B102" s="576"/>
      <c r="C102" s="738"/>
      <c r="D102" s="738"/>
      <c r="E102" s="738"/>
      <c r="F102" s="737"/>
      <c r="G102" s="738"/>
      <c r="H102" s="738"/>
      <c r="I102" s="446" t="s">
        <v>785</v>
      </c>
      <c r="J102" s="447" t="s">
        <v>659</v>
      </c>
      <c r="K102" s="448"/>
      <c r="L102" s="449" t="s">
        <v>17</v>
      </c>
      <c r="M102" s="450">
        <v>1</v>
      </c>
      <c r="N102" s="471"/>
      <c r="O102" s="488"/>
      <c r="P102" s="489"/>
      <c r="Q102" s="489"/>
      <c r="R102" s="490"/>
      <c r="S102" s="428"/>
      <c r="T102" s="429"/>
      <c r="U102" s="499"/>
      <c r="V102" s="471"/>
      <c r="W102" s="492"/>
      <c r="X102" s="492"/>
      <c r="Y102" s="492"/>
      <c r="Z102" s="492"/>
      <c r="AA102" s="492"/>
      <c r="AB102" s="492"/>
      <c r="AC102" s="493"/>
      <c r="AD102" s="494"/>
      <c r="AE102" s="495"/>
      <c r="AF102" s="496"/>
      <c r="AG102" s="497"/>
    </row>
    <row r="103" spans="1:33" ht="18.75" thickBot="1" x14ac:dyDescent="0.25">
      <c r="A103" s="738"/>
      <c r="B103" s="576"/>
      <c r="C103" s="738"/>
      <c r="D103" s="738"/>
      <c r="E103" s="738"/>
      <c r="F103" s="737"/>
      <c r="G103" s="738"/>
      <c r="H103" s="738"/>
      <c r="I103" s="446" t="s">
        <v>786</v>
      </c>
      <c r="J103" s="455" t="s">
        <v>661</v>
      </c>
      <c r="K103" s="448"/>
      <c r="L103" s="449" t="s">
        <v>737</v>
      </c>
      <c r="M103" s="450">
        <v>10</v>
      </c>
      <c r="N103" s="471"/>
      <c r="O103" s="488"/>
      <c r="P103" s="489"/>
      <c r="Q103" s="489"/>
      <c r="R103" s="490"/>
      <c r="S103" s="428"/>
      <c r="T103" s="429"/>
      <c r="U103" s="499"/>
      <c r="V103" s="471"/>
      <c r="W103" s="492"/>
      <c r="X103" s="492"/>
      <c r="Y103" s="492"/>
      <c r="Z103" s="492"/>
      <c r="AA103" s="492"/>
      <c r="AB103" s="492"/>
      <c r="AC103" s="493"/>
      <c r="AD103" s="494"/>
      <c r="AE103" s="495"/>
      <c r="AF103" s="496"/>
      <c r="AG103" s="497"/>
    </row>
    <row r="104" spans="1:33" ht="24.75" thickBot="1" x14ac:dyDescent="0.25">
      <c r="A104" s="738"/>
      <c r="B104" s="576"/>
      <c r="C104" s="738"/>
      <c r="D104" s="738"/>
      <c r="E104" s="738"/>
      <c r="F104" s="737"/>
      <c r="G104" s="738"/>
      <c r="H104" s="738"/>
      <c r="I104" s="446" t="s">
        <v>787</v>
      </c>
      <c r="J104" s="500" t="s">
        <v>665</v>
      </c>
      <c r="K104" s="448"/>
      <c r="L104" s="449" t="s">
        <v>722</v>
      </c>
      <c r="M104" s="450">
        <v>1</v>
      </c>
      <c r="N104" s="471"/>
      <c r="O104" s="488"/>
      <c r="P104" s="489"/>
      <c r="Q104" s="489"/>
      <c r="R104" s="490"/>
      <c r="S104" s="428"/>
      <c r="T104" s="429"/>
      <c r="U104" s="499"/>
      <c r="V104" s="471"/>
      <c r="W104" s="492"/>
      <c r="X104" s="492"/>
      <c r="Y104" s="492"/>
      <c r="Z104" s="492"/>
      <c r="AA104" s="492"/>
      <c r="AB104" s="492"/>
      <c r="AC104" s="493"/>
      <c r="AD104" s="494"/>
      <c r="AE104" s="495"/>
      <c r="AF104" s="496"/>
      <c r="AG104" s="497"/>
    </row>
    <row r="105" spans="1:33" ht="84" customHeight="1" thickBot="1" x14ac:dyDescent="0.25">
      <c r="A105" s="737" t="s">
        <v>883</v>
      </c>
      <c r="B105" s="575"/>
      <c r="C105" s="737" t="s">
        <v>884</v>
      </c>
      <c r="D105" s="737" t="s">
        <v>264</v>
      </c>
      <c r="E105" s="737" t="s">
        <v>140</v>
      </c>
      <c r="F105" s="737" t="s">
        <v>22</v>
      </c>
      <c r="G105" s="737" t="s">
        <v>886</v>
      </c>
      <c r="H105" s="737" t="s">
        <v>885</v>
      </c>
      <c r="I105" s="458" t="s">
        <v>788</v>
      </c>
      <c r="J105" s="459" t="s">
        <v>789</v>
      </c>
      <c r="K105" s="169" t="s">
        <v>725</v>
      </c>
      <c r="L105" s="439" t="s">
        <v>17</v>
      </c>
      <c r="M105" s="463">
        <v>1</v>
      </c>
      <c r="N105" s="460" t="s">
        <v>673</v>
      </c>
      <c r="O105" s="461">
        <v>1</v>
      </c>
      <c r="P105" s="461">
        <v>55000000</v>
      </c>
      <c r="Q105" s="462"/>
      <c r="R105" s="121">
        <v>55000000</v>
      </c>
      <c r="S105" s="428">
        <v>43033</v>
      </c>
      <c r="T105" s="429">
        <v>43100</v>
      </c>
      <c r="U105" s="160">
        <f>ROUND((T105-S105)/7,0)</f>
        <v>10</v>
      </c>
      <c r="V105" s="440">
        <v>1</v>
      </c>
      <c r="W105" s="217">
        <v>55000000</v>
      </c>
      <c r="X105" s="217"/>
      <c r="Y105" s="442" t="s">
        <v>790</v>
      </c>
      <c r="Z105" s="157">
        <v>1</v>
      </c>
      <c r="AA105" s="428">
        <v>43033</v>
      </c>
      <c r="AB105" s="429">
        <v>43100</v>
      </c>
      <c r="AC105" s="477">
        <v>0</v>
      </c>
      <c r="AD105" s="444">
        <f>+V105/M105</f>
        <v>1</v>
      </c>
      <c r="AE105" s="487">
        <f>+Z105/O105</f>
        <v>1</v>
      </c>
      <c r="AF105" s="467">
        <f>+W105/R105</f>
        <v>1</v>
      </c>
      <c r="AG105" s="479"/>
    </row>
    <row r="106" spans="1:33" ht="18.75" thickBot="1" x14ac:dyDescent="0.25">
      <c r="A106" s="738"/>
      <c r="B106" s="576"/>
      <c r="C106" s="738"/>
      <c r="D106" s="738"/>
      <c r="E106" s="738"/>
      <c r="F106" s="737"/>
      <c r="G106" s="738"/>
      <c r="H106" s="738"/>
      <c r="I106" s="446" t="s">
        <v>791</v>
      </c>
      <c r="J106" s="447" t="s">
        <v>657</v>
      </c>
      <c r="K106" s="448"/>
      <c r="L106" s="449" t="s">
        <v>17</v>
      </c>
      <c r="M106" s="450">
        <v>1</v>
      </c>
      <c r="N106" s="471"/>
      <c r="O106" s="488"/>
      <c r="P106" s="489"/>
      <c r="Q106" s="489"/>
      <c r="R106" s="490"/>
      <c r="S106" s="428"/>
      <c r="T106" s="429"/>
      <c r="U106" s="499"/>
      <c r="V106" s="471"/>
      <c r="W106" s="492"/>
      <c r="X106" s="492"/>
      <c r="Y106" s="492"/>
      <c r="Z106" s="492"/>
      <c r="AA106" s="492"/>
      <c r="AB106" s="492"/>
      <c r="AC106" s="493"/>
      <c r="AD106" s="494"/>
      <c r="AE106" s="495"/>
      <c r="AF106" s="496"/>
      <c r="AG106" s="497"/>
    </row>
    <row r="107" spans="1:33" ht="18.75" thickBot="1" x14ac:dyDescent="0.25">
      <c r="A107" s="738"/>
      <c r="B107" s="576"/>
      <c r="C107" s="738"/>
      <c r="D107" s="738"/>
      <c r="E107" s="738"/>
      <c r="F107" s="737"/>
      <c r="G107" s="738"/>
      <c r="H107" s="738"/>
      <c r="I107" s="446" t="s">
        <v>792</v>
      </c>
      <c r="J107" s="447" t="s">
        <v>659</v>
      </c>
      <c r="K107" s="448"/>
      <c r="L107" s="449" t="s">
        <v>17</v>
      </c>
      <c r="M107" s="450">
        <v>1</v>
      </c>
      <c r="N107" s="471"/>
      <c r="O107" s="488"/>
      <c r="P107" s="489"/>
      <c r="Q107" s="489"/>
      <c r="R107" s="490"/>
      <c r="S107" s="428"/>
      <c r="T107" s="429"/>
      <c r="U107" s="499"/>
      <c r="V107" s="471"/>
      <c r="W107" s="492"/>
      <c r="X107" s="492"/>
      <c r="Y107" s="492"/>
      <c r="Z107" s="492"/>
      <c r="AA107" s="492"/>
      <c r="AB107" s="492"/>
      <c r="AC107" s="493"/>
      <c r="AD107" s="494"/>
      <c r="AE107" s="495"/>
      <c r="AF107" s="496"/>
      <c r="AG107" s="497"/>
    </row>
    <row r="108" spans="1:33" ht="18.75" thickBot="1" x14ac:dyDescent="0.25">
      <c r="A108" s="738"/>
      <c r="B108" s="576"/>
      <c r="C108" s="738"/>
      <c r="D108" s="738"/>
      <c r="E108" s="738"/>
      <c r="F108" s="737"/>
      <c r="G108" s="738"/>
      <c r="H108" s="738"/>
      <c r="I108" s="446" t="s">
        <v>793</v>
      </c>
      <c r="J108" s="455" t="s">
        <v>661</v>
      </c>
      <c r="K108" s="448"/>
      <c r="L108" s="449" t="s">
        <v>737</v>
      </c>
      <c r="M108" s="450">
        <v>10</v>
      </c>
      <c r="N108" s="471"/>
      <c r="O108" s="488"/>
      <c r="P108" s="489"/>
      <c r="Q108" s="489"/>
      <c r="R108" s="490"/>
      <c r="S108" s="428"/>
      <c r="T108" s="429"/>
      <c r="U108" s="499"/>
      <c r="V108" s="471"/>
      <c r="W108" s="492"/>
      <c r="X108" s="492"/>
      <c r="Y108" s="492"/>
      <c r="Z108" s="492"/>
      <c r="AA108" s="492"/>
      <c r="AB108" s="492"/>
      <c r="AC108" s="493"/>
      <c r="AD108" s="494"/>
      <c r="AE108" s="495"/>
      <c r="AF108" s="496"/>
      <c r="AG108" s="497"/>
    </row>
    <row r="109" spans="1:33" ht="24.75" thickBot="1" x14ac:dyDescent="0.25">
      <c r="A109" s="738"/>
      <c r="B109" s="576"/>
      <c r="C109" s="738"/>
      <c r="D109" s="738"/>
      <c r="E109" s="738"/>
      <c r="F109" s="737"/>
      <c r="G109" s="738"/>
      <c r="H109" s="738"/>
      <c r="I109" s="446" t="s">
        <v>794</v>
      </c>
      <c r="J109" s="500" t="s">
        <v>665</v>
      </c>
      <c r="K109" s="448"/>
      <c r="L109" s="449" t="s">
        <v>722</v>
      </c>
      <c r="M109" s="450">
        <v>1</v>
      </c>
      <c r="N109" s="471"/>
      <c r="O109" s="488"/>
      <c r="P109" s="489"/>
      <c r="Q109" s="489"/>
      <c r="R109" s="490"/>
      <c r="S109" s="428"/>
      <c r="T109" s="429"/>
      <c r="U109" s="499"/>
      <c r="V109" s="471"/>
      <c r="W109" s="492"/>
      <c r="X109" s="492"/>
      <c r="Y109" s="492"/>
      <c r="Z109" s="492"/>
      <c r="AA109" s="492"/>
      <c r="AB109" s="492"/>
      <c r="AC109" s="493"/>
      <c r="AD109" s="494"/>
      <c r="AE109" s="495"/>
      <c r="AF109" s="496"/>
      <c r="AG109" s="497"/>
    </row>
    <row r="110" spans="1:33" ht="52.5" customHeight="1" thickBot="1" x14ac:dyDescent="0.25">
      <c r="A110" s="737" t="s">
        <v>883</v>
      </c>
      <c r="B110" s="575"/>
      <c r="C110" s="737" t="s">
        <v>884</v>
      </c>
      <c r="D110" s="737" t="s">
        <v>264</v>
      </c>
      <c r="E110" s="737" t="s">
        <v>140</v>
      </c>
      <c r="F110" s="737" t="s">
        <v>22</v>
      </c>
      <c r="G110" s="737" t="s">
        <v>886</v>
      </c>
      <c r="H110" s="737" t="s">
        <v>885</v>
      </c>
      <c r="I110" s="458" t="s">
        <v>795</v>
      </c>
      <c r="J110" s="459" t="s">
        <v>796</v>
      </c>
      <c r="K110" s="169" t="s">
        <v>725</v>
      </c>
      <c r="L110" s="439" t="s">
        <v>17</v>
      </c>
      <c r="M110" s="463">
        <v>1</v>
      </c>
      <c r="N110" s="460" t="s">
        <v>673</v>
      </c>
      <c r="O110" s="461">
        <v>1</v>
      </c>
      <c r="P110" s="461">
        <v>60000000</v>
      </c>
      <c r="Q110" s="462"/>
      <c r="R110" s="121">
        <v>60000000</v>
      </c>
      <c r="S110" s="428">
        <v>43033</v>
      </c>
      <c r="T110" s="429">
        <v>43100</v>
      </c>
      <c r="U110" s="160">
        <f>ROUND((T110-S110)/7,0)</f>
        <v>10</v>
      </c>
      <c r="V110" s="440">
        <v>1</v>
      </c>
      <c r="W110" s="217">
        <v>60000000</v>
      </c>
      <c r="X110" s="217"/>
      <c r="Y110" s="442" t="s">
        <v>797</v>
      </c>
      <c r="Z110" s="157">
        <v>1</v>
      </c>
      <c r="AA110" s="428">
        <v>43033</v>
      </c>
      <c r="AB110" s="429">
        <v>43100</v>
      </c>
      <c r="AC110" s="477">
        <v>0</v>
      </c>
      <c r="AD110" s="444">
        <f>+V110/M110</f>
        <v>1</v>
      </c>
      <c r="AE110" s="487">
        <f>+Z110/O110</f>
        <v>1</v>
      </c>
      <c r="AF110" s="467">
        <f>+W110/R110</f>
        <v>1</v>
      </c>
      <c r="AG110" s="479"/>
    </row>
    <row r="111" spans="1:33" ht="18.75" thickBot="1" x14ac:dyDescent="0.25">
      <c r="A111" s="738"/>
      <c r="B111" s="576"/>
      <c r="C111" s="738"/>
      <c r="D111" s="738"/>
      <c r="E111" s="738"/>
      <c r="F111" s="737"/>
      <c r="G111" s="738"/>
      <c r="H111" s="738"/>
      <c r="I111" s="446" t="s">
        <v>798</v>
      </c>
      <c r="J111" s="447" t="s">
        <v>657</v>
      </c>
      <c r="K111" s="448"/>
      <c r="L111" s="449" t="s">
        <v>17</v>
      </c>
      <c r="M111" s="450">
        <v>1</v>
      </c>
      <c r="N111" s="471"/>
      <c r="O111" s="488"/>
      <c r="P111" s="489"/>
      <c r="Q111" s="489"/>
      <c r="R111" s="490"/>
      <c r="S111" s="428"/>
      <c r="T111" s="429"/>
      <c r="U111" s="499"/>
      <c r="V111" s="471"/>
      <c r="W111" s="492"/>
      <c r="X111" s="492"/>
      <c r="Y111" s="492"/>
      <c r="Z111" s="492"/>
      <c r="AA111" s="492"/>
      <c r="AB111" s="492"/>
      <c r="AC111" s="493"/>
      <c r="AD111" s="494"/>
      <c r="AE111" s="495"/>
      <c r="AF111" s="496"/>
      <c r="AG111" s="497"/>
    </row>
    <row r="112" spans="1:33" ht="18.75" thickBot="1" x14ac:dyDescent="0.25">
      <c r="A112" s="738"/>
      <c r="B112" s="576"/>
      <c r="C112" s="738"/>
      <c r="D112" s="738"/>
      <c r="E112" s="738"/>
      <c r="F112" s="737"/>
      <c r="G112" s="738"/>
      <c r="H112" s="738"/>
      <c r="I112" s="446" t="s">
        <v>799</v>
      </c>
      <c r="J112" s="447" t="s">
        <v>659</v>
      </c>
      <c r="K112" s="448"/>
      <c r="L112" s="449" t="s">
        <v>17</v>
      </c>
      <c r="M112" s="450">
        <v>1</v>
      </c>
      <c r="N112" s="471"/>
      <c r="O112" s="488"/>
      <c r="P112" s="489"/>
      <c r="Q112" s="489"/>
      <c r="R112" s="490"/>
      <c r="S112" s="428"/>
      <c r="T112" s="429"/>
      <c r="U112" s="499"/>
      <c r="V112" s="471"/>
      <c r="W112" s="492"/>
      <c r="X112" s="492"/>
      <c r="Y112" s="492"/>
      <c r="Z112" s="492"/>
      <c r="AA112" s="492"/>
      <c r="AB112" s="492"/>
      <c r="AC112" s="493"/>
      <c r="AD112" s="494"/>
      <c r="AE112" s="495"/>
      <c r="AF112" s="496"/>
      <c r="AG112" s="497"/>
    </row>
    <row r="113" spans="1:33" ht="18.75" thickBot="1" x14ac:dyDescent="0.25">
      <c r="A113" s="738"/>
      <c r="B113" s="576"/>
      <c r="C113" s="738"/>
      <c r="D113" s="738"/>
      <c r="E113" s="738"/>
      <c r="F113" s="737"/>
      <c r="G113" s="738"/>
      <c r="H113" s="738"/>
      <c r="I113" s="446" t="s">
        <v>800</v>
      </c>
      <c r="J113" s="455" t="s">
        <v>661</v>
      </c>
      <c r="K113" s="448"/>
      <c r="L113" s="449" t="s">
        <v>737</v>
      </c>
      <c r="M113" s="450">
        <v>10</v>
      </c>
      <c r="N113" s="471"/>
      <c r="O113" s="488"/>
      <c r="P113" s="489"/>
      <c r="Q113" s="489"/>
      <c r="R113" s="490"/>
      <c r="S113" s="428"/>
      <c r="T113" s="429"/>
      <c r="U113" s="499"/>
      <c r="V113" s="471"/>
      <c r="W113" s="492"/>
      <c r="X113" s="492"/>
      <c r="Y113" s="492"/>
      <c r="Z113" s="492"/>
      <c r="AA113" s="492"/>
      <c r="AB113" s="492"/>
      <c r="AC113" s="493"/>
      <c r="AD113" s="494"/>
      <c r="AE113" s="495"/>
      <c r="AF113" s="496"/>
      <c r="AG113" s="497"/>
    </row>
    <row r="114" spans="1:33" ht="24.75" thickBot="1" x14ac:dyDescent="0.25">
      <c r="A114" s="738"/>
      <c r="B114" s="576"/>
      <c r="C114" s="738"/>
      <c r="D114" s="738"/>
      <c r="E114" s="738"/>
      <c r="F114" s="737"/>
      <c r="G114" s="738"/>
      <c r="H114" s="738"/>
      <c r="I114" s="446" t="s">
        <v>801</v>
      </c>
      <c r="J114" s="500" t="s">
        <v>665</v>
      </c>
      <c r="K114" s="448"/>
      <c r="L114" s="449" t="s">
        <v>722</v>
      </c>
      <c r="M114" s="450">
        <v>1</v>
      </c>
      <c r="N114" s="471"/>
      <c r="O114" s="488"/>
      <c r="P114" s="489"/>
      <c r="Q114" s="489"/>
      <c r="R114" s="490"/>
      <c r="S114" s="428"/>
      <c r="T114" s="429"/>
      <c r="U114" s="499"/>
      <c r="V114" s="471"/>
      <c r="W114" s="492"/>
      <c r="X114" s="492"/>
      <c r="Y114" s="492"/>
      <c r="Z114" s="492"/>
      <c r="AA114" s="492"/>
      <c r="AB114" s="492"/>
      <c r="AC114" s="493"/>
      <c r="AD114" s="494"/>
      <c r="AE114" s="495"/>
      <c r="AF114" s="496"/>
      <c r="AG114" s="497"/>
    </row>
    <row r="115" spans="1:33" ht="96.75" customHeight="1" thickBot="1" x14ac:dyDescent="0.25">
      <c r="A115" s="739" t="s">
        <v>883</v>
      </c>
      <c r="B115" s="740"/>
      <c r="C115" s="737" t="s">
        <v>887</v>
      </c>
      <c r="D115" s="737" t="s">
        <v>264</v>
      </c>
      <c r="E115" s="737" t="s">
        <v>140</v>
      </c>
      <c r="F115" s="737" t="s">
        <v>22</v>
      </c>
      <c r="G115" s="737" t="s">
        <v>888</v>
      </c>
      <c r="H115" s="737" t="s">
        <v>885</v>
      </c>
      <c r="I115" s="458" t="s">
        <v>802</v>
      </c>
      <c r="J115" s="459" t="s">
        <v>803</v>
      </c>
      <c r="K115" s="169" t="s">
        <v>725</v>
      </c>
      <c r="L115" s="439" t="s">
        <v>17</v>
      </c>
      <c r="M115" s="463">
        <v>1</v>
      </c>
      <c r="N115" s="460" t="s">
        <v>682</v>
      </c>
      <c r="O115" s="461">
        <v>1</v>
      </c>
      <c r="P115" s="461">
        <v>27976428</v>
      </c>
      <c r="Q115" s="462"/>
      <c r="R115" s="121">
        <v>27976428</v>
      </c>
      <c r="S115" s="428">
        <v>43034</v>
      </c>
      <c r="T115" s="429">
        <v>43100</v>
      </c>
      <c r="U115" s="160">
        <f>ROUND((T115-S115)/7,0)</f>
        <v>9</v>
      </c>
      <c r="V115" s="440">
        <v>1</v>
      </c>
      <c r="W115" s="217">
        <v>27976428</v>
      </c>
      <c r="X115" s="217"/>
      <c r="Y115" s="442" t="s">
        <v>804</v>
      </c>
      <c r="Z115" s="157">
        <v>1</v>
      </c>
      <c r="AA115" s="428">
        <v>43034</v>
      </c>
      <c r="AB115" s="429">
        <v>43100</v>
      </c>
      <c r="AC115" s="477">
        <v>0</v>
      </c>
      <c r="AD115" s="444">
        <f>+V115/M115</f>
        <v>1</v>
      </c>
      <c r="AE115" s="487">
        <f>+Z115/O115</f>
        <v>1</v>
      </c>
      <c r="AF115" s="467">
        <f>+W115/R115</f>
        <v>1</v>
      </c>
      <c r="AG115" s="479"/>
    </row>
    <row r="116" spans="1:33" ht="18.75" thickBot="1" x14ac:dyDescent="0.25">
      <c r="A116" s="739"/>
      <c r="B116" s="740"/>
      <c r="C116" s="738"/>
      <c r="D116" s="738"/>
      <c r="E116" s="738"/>
      <c r="F116" s="738"/>
      <c r="G116" s="738"/>
      <c r="H116" s="738"/>
      <c r="I116" s="446" t="s">
        <v>805</v>
      </c>
      <c r="J116" s="447" t="s">
        <v>657</v>
      </c>
      <c r="K116" s="448"/>
      <c r="L116" s="449" t="s">
        <v>17</v>
      </c>
      <c r="M116" s="450">
        <v>1</v>
      </c>
      <c r="N116" s="471"/>
      <c r="O116" s="488"/>
      <c r="P116" s="489"/>
      <c r="Q116" s="489"/>
      <c r="R116" s="490"/>
      <c r="S116" s="428"/>
      <c r="T116" s="429"/>
      <c r="U116" s="499"/>
      <c r="V116" s="471"/>
      <c r="W116" s="492"/>
      <c r="X116" s="492"/>
      <c r="Y116" s="492"/>
      <c r="Z116" s="492"/>
      <c r="AA116" s="492"/>
      <c r="AB116" s="492"/>
      <c r="AC116" s="493"/>
      <c r="AD116" s="494"/>
      <c r="AE116" s="495"/>
      <c r="AF116" s="496"/>
      <c r="AG116" s="497"/>
    </row>
    <row r="117" spans="1:33" ht="18.75" thickBot="1" x14ac:dyDescent="0.25">
      <c r="A117" s="739"/>
      <c r="B117" s="740"/>
      <c r="C117" s="738"/>
      <c r="D117" s="738"/>
      <c r="E117" s="738"/>
      <c r="F117" s="738"/>
      <c r="G117" s="738"/>
      <c r="H117" s="738"/>
      <c r="I117" s="446" t="s">
        <v>806</v>
      </c>
      <c r="J117" s="447" t="s">
        <v>659</v>
      </c>
      <c r="K117" s="448"/>
      <c r="L117" s="449" t="s">
        <v>17</v>
      </c>
      <c r="M117" s="450">
        <v>1</v>
      </c>
      <c r="N117" s="471"/>
      <c r="O117" s="488"/>
      <c r="P117" s="489"/>
      <c r="Q117" s="489"/>
      <c r="R117" s="490"/>
      <c r="S117" s="428"/>
      <c r="T117" s="429"/>
      <c r="U117" s="499"/>
      <c r="V117" s="471"/>
      <c r="W117" s="492"/>
      <c r="X117" s="492"/>
      <c r="Y117" s="492"/>
      <c r="Z117" s="492"/>
      <c r="AA117" s="492"/>
      <c r="AB117" s="492"/>
      <c r="AC117" s="493"/>
      <c r="AD117" s="494"/>
      <c r="AE117" s="495"/>
      <c r="AF117" s="496"/>
      <c r="AG117" s="497"/>
    </row>
    <row r="118" spans="1:33" ht="63.75" customHeight="1" thickBot="1" x14ac:dyDescent="0.25">
      <c r="A118" s="737" t="s">
        <v>883</v>
      </c>
      <c r="B118" s="575"/>
      <c r="C118" s="737" t="s">
        <v>884</v>
      </c>
      <c r="D118" s="737" t="s">
        <v>264</v>
      </c>
      <c r="E118" s="737" t="s">
        <v>140</v>
      </c>
      <c r="F118" s="737" t="s">
        <v>22</v>
      </c>
      <c r="G118" s="737" t="s">
        <v>886</v>
      </c>
      <c r="H118" s="737" t="s">
        <v>885</v>
      </c>
      <c r="I118" s="458" t="s">
        <v>807</v>
      </c>
      <c r="J118" s="459" t="s">
        <v>808</v>
      </c>
      <c r="K118" s="169" t="s">
        <v>725</v>
      </c>
      <c r="L118" s="439" t="s">
        <v>17</v>
      </c>
      <c r="M118" s="463">
        <v>1</v>
      </c>
      <c r="N118" s="460" t="s">
        <v>673</v>
      </c>
      <c r="O118" s="461">
        <v>1</v>
      </c>
      <c r="P118" s="461">
        <v>60000000</v>
      </c>
      <c r="Q118" s="462"/>
      <c r="R118" s="121">
        <v>60000000</v>
      </c>
      <c r="S118" s="428">
        <v>43039</v>
      </c>
      <c r="T118" s="429">
        <v>43098</v>
      </c>
      <c r="U118" s="160">
        <f>ROUND((T118-S118)/7,0)</f>
        <v>8</v>
      </c>
      <c r="V118" s="440">
        <v>1</v>
      </c>
      <c r="W118" s="217">
        <v>60000000</v>
      </c>
      <c r="X118" s="217"/>
      <c r="Y118" s="442" t="s">
        <v>809</v>
      </c>
      <c r="Z118" s="157">
        <v>1</v>
      </c>
      <c r="AA118" s="428">
        <v>43039</v>
      </c>
      <c r="AB118" s="429">
        <v>43098</v>
      </c>
      <c r="AC118" s="477">
        <v>0</v>
      </c>
      <c r="AD118" s="444">
        <f>+V118/M118</f>
        <v>1</v>
      </c>
      <c r="AE118" s="487">
        <f>+Z118/O118</f>
        <v>1</v>
      </c>
      <c r="AF118" s="467">
        <f>+W118/R118</f>
        <v>1</v>
      </c>
      <c r="AG118" s="479"/>
    </row>
    <row r="119" spans="1:33" ht="18.75" thickBot="1" x14ac:dyDescent="0.25">
      <c r="A119" s="738"/>
      <c r="B119" s="576"/>
      <c r="C119" s="738"/>
      <c r="D119" s="738"/>
      <c r="E119" s="738"/>
      <c r="F119" s="737"/>
      <c r="G119" s="738"/>
      <c r="H119" s="738"/>
      <c r="I119" s="446" t="s">
        <v>810</v>
      </c>
      <c r="J119" s="447" t="s">
        <v>657</v>
      </c>
      <c r="K119" s="448"/>
      <c r="L119" s="449" t="s">
        <v>17</v>
      </c>
      <c r="M119" s="450">
        <v>1</v>
      </c>
      <c r="N119" s="471"/>
      <c r="O119" s="488"/>
      <c r="P119" s="489"/>
      <c r="Q119" s="489"/>
      <c r="R119" s="490"/>
      <c r="S119" s="428"/>
      <c r="T119" s="429"/>
      <c r="U119" s="499"/>
      <c r="V119" s="471"/>
      <c r="W119" s="492"/>
      <c r="X119" s="492"/>
      <c r="Y119" s="492"/>
      <c r="Z119" s="492"/>
      <c r="AA119" s="492"/>
      <c r="AB119" s="492"/>
      <c r="AC119" s="493"/>
      <c r="AD119" s="494"/>
      <c r="AE119" s="495"/>
      <c r="AF119" s="496"/>
      <c r="AG119" s="497"/>
    </row>
    <row r="120" spans="1:33" ht="18.75" thickBot="1" x14ac:dyDescent="0.25">
      <c r="A120" s="738"/>
      <c r="B120" s="576"/>
      <c r="C120" s="738"/>
      <c r="D120" s="738"/>
      <c r="E120" s="738"/>
      <c r="F120" s="737"/>
      <c r="G120" s="738"/>
      <c r="H120" s="738"/>
      <c r="I120" s="446" t="s">
        <v>811</v>
      </c>
      <c r="J120" s="447" t="s">
        <v>659</v>
      </c>
      <c r="K120" s="448"/>
      <c r="L120" s="449" t="s">
        <v>17</v>
      </c>
      <c r="M120" s="450">
        <v>1</v>
      </c>
      <c r="N120" s="471"/>
      <c r="O120" s="488"/>
      <c r="P120" s="489"/>
      <c r="Q120" s="489"/>
      <c r="R120" s="490"/>
      <c r="S120" s="428"/>
      <c r="T120" s="429"/>
      <c r="U120" s="499"/>
      <c r="V120" s="471"/>
      <c r="W120" s="492"/>
      <c r="X120" s="492"/>
      <c r="Y120" s="492"/>
      <c r="Z120" s="492"/>
      <c r="AA120" s="492"/>
      <c r="AB120" s="492"/>
      <c r="AC120" s="493"/>
      <c r="AD120" s="494"/>
      <c r="AE120" s="495"/>
      <c r="AF120" s="496"/>
      <c r="AG120" s="497"/>
    </row>
    <row r="121" spans="1:33" ht="18.75" thickBot="1" x14ac:dyDescent="0.25">
      <c r="A121" s="738"/>
      <c r="B121" s="576"/>
      <c r="C121" s="738"/>
      <c r="D121" s="738"/>
      <c r="E121" s="738"/>
      <c r="F121" s="737"/>
      <c r="G121" s="738"/>
      <c r="H121" s="738"/>
      <c r="I121" s="446" t="s">
        <v>812</v>
      </c>
      <c r="J121" s="455" t="s">
        <v>661</v>
      </c>
      <c r="K121" s="448"/>
      <c r="L121" s="449" t="s">
        <v>737</v>
      </c>
      <c r="M121" s="450">
        <v>8</v>
      </c>
      <c r="N121" s="471"/>
      <c r="O121" s="488"/>
      <c r="P121" s="489"/>
      <c r="Q121" s="489"/>
      <c r="R121" s="490"/>
      <c r="S121" s="428"/>
      <c r="T121" s="429"/>
      <c r="U121" s="499"/>
      <c r="V121" s="471"/>
      <c r="W121" s="492"/>
      <c r="X121" s="492"/>
      <c r="Y121" s="492"/>
      <c r="Z121" s="492"/>
      <c r="AA121" s="492"/>
      <c r="AB121" s="492"/>
      <c r="AC121" s="493"/>
      <c r="AD121" s="494"/>
      <c r="AE121" s="495"/>
      <c r="AF121" s="496"/>
      <c r="AG121" s="497"/>
    </row>
    <row r="122" spans="1:33" ht="24.75" thickBot="1" x14ac:dyDescent="0.25">
      <c r="A122" s="738"/>
      <c r="B122" s="576"/>
      <c r="C122" s="738"/>
      <c r="D122" s="738"/>
      <c r="E122" s="738"/>
      <c r="F122" s="737"/>
      <c r="G122" s="738"/>
      <c r="H122" s="738"/>
      <c r="I122" s="446" t="s">
        <v>813</v>
      </c>
      <c r="J122" s="500" t="s">
        <v>665</v>
      </c>
      <c r="K122" s="448"/>
      <c r="L122" s="449" t="s">
        <v>722</v>
      </c>
      <c r="M122" s="450">
        <v>1</v>
      </c>
      <c r="N122" s="471"/>
      <c r="O122" s="488"/>
      <c r="P122" s="489"/>
      <c r="Q122" s="489"/>
      <c r="R122" s="490"/>
      <c r="S122" s="428"/>
      <c r="T122" s="429"/>
      <c r="U122" s="499"/>
      <c r="V122" s="471"/>
      <c r="W122" s="492"/>
      <c r="X122" s="492"/>
      <c r="Y122" s="492"/>
      <c r="Z122" s="492"/>
      <c r="AA122" s="492"/>
      <c r="AB122" s="492"/>
      <c r="AC122" s="493"/>
      <c r="AD122" s="494"/>
      <c r="AE122" s="495"/>
      <c r="AF122" s="496"/>
      <c r="AG122" s="497"/>
    </row>
    <row r="123" spans="1:33" ht="78.75" customHeight="1" thickBot="1" x14ac:dyDescent="0.25">
      <c r="A123" s="737" t="s">
        <v>883</v>
      </c>
      <c r="B123" s="575"/>
      <c r="C123" s="737" t="s">
        <v>884</v>
      </c>
      <c r="D123" s="737" t="s">
        <v>264</v>
      </c>
      <c r="E123" s="737" t="s">
        <v>140</v>
      </c>
      <c r="F123" s="737" t="s">
        <v>22</v>
      </c>
      <c r="G123" s="737" t="s">
        <v>886</v>
      </c>
      <c r="H123" s="737" t="s">
        <v>885</v>
      </c>
      <c r="I123" s="458" t="s">
        <v>814</v>
      </c>
      <c r="J123" s="459" t="s">
        <v>815</v>
      </c>
      <c r="K123" s="169" t="s">
        <v>725</v>
      </c>
      <c r="L123" s="439" t="s">
        <v>17</v>
      </c>
      <c r="M123" s="463">
        <v>1</v>
      </c>
      <c r="N123" s="460" t="s">
        <v>673</v>
      </c>
      <c r="O123" s="461">
        <v>1</v>
      </c>
      <c r="P123" s="461">
        <v>543000000</v>
      </c>
      <c r="Q123" s="462"/>
      <c r="R123" s="121">
        <v>543000000</v>
      </c>
      <c r="S123" s="428">
        <v>43042</v>
      </c>
      <c r="T123" s="429">
        <v>43100</v>
      </c>
      <c r="U123" s="160">
        <f>ROUND((T123-S123)/7,0)</f>
        <v>8</v>
      </c>
      <c r="V123" s="440">
        <v>1</v>
      </c>
      <c r="W123" s="217">
        <v>543000000</v>
      </c>
      <c r="X123" s="217"/>
      <c r="Y123" s="442" t="s">
        <v>809</v>
      </c>
      <c r="Z123" s="157">
        <v>1</v>
      </c>
      <c r="AA123" s="428">
        <v>43042</v>
      </c>
      <c r="AB123" s="429">
        <v>43100</v>
      </c>
      <c r="AC123" s="477">
        <v>0</v>
      </c>
      <c r="AD123" s="444">
        <f>+V123/M123</f>
        <v>1</v>
      </c>
      <c r="AE123" s="487">
        <f>+Z123/O123</f>
        <v>1</v>
      </c>
      <c r="AF123" s="467">
        <f>+W123/R123</f>
        <v>1</v>
      </c>
      <c r="AG123" s="479"/>
    </row>
    <row r="124" spans="1:33" ht="18.75" thickBot="1" x14ac:dyDescent="0.25">
      <c r="A124" s="738"/>
      <c r="B124" s="576"/>
      <c r="C124" s="738"/>
      <c r="D124" s="738"/>
      <c r="E124" s="738"/>
      <c r="F124" s="737"/>
      <c r="G124" s="738"/>
      <c r="H124" s="738"/>
      <c r="I124" s="446" t="s">
        <v>816</v>
      </c>
      <c r="J124" s="447" t="s">
        <v>657</v>
      </c>
      <c r="K124" s="448"/>
      <c r="L124" s="449" t="s">
        <v>17</v>
      </c>
      <c r="M124" s="450">
        <v>1</v>
      </c>
      <c r="N124" s="471"/>
      <c r="O124" s="488"/>
      <c r="P124" s="489"/>
      <c r="Q124" s="489"/>
      <c r="R124" s="490"/>
      <c r="S124" s="428"/>
      <c r="T124" s="429"/>
      <c r="U124" s="499"/>
      <c r="V124" s="471"/>
      <c r="W124" s="492"/>
      <c r="X124" s="492"/>
      <c r="Y124" s="492"/>
      <c r="Z124" s="492"/>
      <c r="AA124" s="492"/>
      <c r="AB124" s="492"/>
      <c r="AC124" s="493"/>
      <c r="AD124" s="494"/>
      <c r="AE124" s="495"/>
      <c r="AF124" s="496"/>
      <c r="AG124" s="497"/>
    </row>
    <row r="125" spans="1:33" ht="18.75" thickBot="1" x14ac:dyDescent="0.25">
      <c r="A125" s="738"/>
      <c r="B125" s="576"/>
      <c r="C125" s="738"/>
      <c r="D125" s="738"/>
      <c r="E125" s="738"/>
      <c r="F125" s="737"/>
      <c r="G125" s="738"/>
      <c r="H125" s="738"/>
      <c r="I125" s="446" t="s">
        <v>817</v>
      </c>
      <c r="J125" s="447" t="s">
        <v>659</v>
      </c>
      <c r="K125" s="448"/>
      <c r="L125" s="449" t="s">
        <v>17</v>
      </c>
      <c r="M125" s="450">
        <v>1</v>
      </c>
      <c r="N125" s="471"/>
      <c r="O125" s="488"/>
      <c r="P125" s="489"/>
      <c r="Q125" s="489"/>
      <c r="R125" s="490"/>
      <c r="S125" s="428"/>
      <c r="T125" s="429"/>
      <c r="U125" s="499"/>
      <c r="V125" s="471"/>
      <c r="W125" s="492"/>
      <c r="X125" s="492"/>
      <c r="Y125" s="492"/>
      <c r="Z125" s="492"/>
      <c r="AA125" s="492"/>
      <c r="AB125" s="492"/>
      <c r="AC125" s="493"/>
      <c r="AD125" s="494"/>
      <c r="AE125" s="495"/>
      <c r="AF125" s="496"/>
      <c r="AG125" s="497"/>
    </row>
    <row r="126" spans="1:33" ht="18.75" thickBot="1" x14ac:dyDescent="0.25">
      <c r="A126" s="738"/>
      <c r="B126" s="576"/>
      <c r="C126" s="738"/>
      <c r="D126" s="738"/>
      <c r="E126" s="738"/>
      <c r="F126" s="737"/>
      <c r="G126" s="738"/>
      <c r="H126" s="738"/>
      <c r="I126" s="446" t="s">
        <v>818</v>
      </c>
      <c r="J126" s="455" t="s">
        <v>661</v>
      </c>
      <c r="K126" s="448"/>
      <c r="L126" s="449" t="s">
        <v>737</v>
      </c>
      <c r="M126" s="450">
        <v>8</v>
      </c>
      <c r="N126" s="471"/>
      <c r="O126" s="488"/>
      <c r="P126" s="489"/>
      <c r="Q126" s="489"/>
      <c r="R126" s="490"/>
      <c r="S126" s="428"/>
      <c r="T126" s="429"/>
      <c r="U126" s="499"/>
      <c r="V126" s="471"/>
      <c r="W126" s="492"/>
      <c r="X126" s="492"/>
      <c r="Y126" s="492"/>
      <c r="Z126" s="492"/>
      <c r="AA126" s="492"/>
      <c r="AB126" s="492"/>
      <c r="AC126" s="493"/>
      <c r="AD126" s="494"/>
      <c r="AE126" s="495"/>
      <c r="AF126" s="496"/>
      <c r="AG126" s="497"/>
    </row>
    <row r="127" spans="1:33" ht="24.75" thickBot="1" x14ac:dyDescent="0.25">
      <c r="A127" s="738"/>
      <c r="B127" s="576"/>
      <c r="C127" s="738"/>
      <c r="D127" s="738"/>
      <c r="E127" s="738"/>
      <c r="F127" s="737"/>
      <c r="G127" s="738"/>
      <c r="H127" s="738"/>
      <c r="I127" s="446" t="s">
        <v>819</v>
      </c>
      <c r="J127" s="500" t="s">
        <v>665</v>
      </c>
      <c r="K127" s="448"/>
      <c r="L127" s="449" t="s">
        <v>722</v>
      </c>
      <c r="M127" s="450">
        <v>1</v>
      </c>
      <c r="N127" s="471"/>
      <c r="O127" s="488"/>
      <c r="P127" s="489"/>
      <c r="Q127" s="489"/>
      <c r="R127" s="490"/>
      <c r="S127" s="428"/>
      <c r="T127" s="429"/>
      <c r="U127" s="499"/>
      <c r="V127" s="471"/>
      <c r="W127" s="492"/>
      <c r="X127" s="492"/>
      <c r="Y127" s="492"/>
      <c r="Z127" s="492"/>
      <c r="AA127" s="492"/>
      <c r="AB127" s="492"/>
      <c r="AC127" s="493"/>
      <c r="AD127" s="494"/>
      <c r="AE127" s="495"/>
      <c r="AF127" s="496"/>
      <c r="AG127" s="497"/>
    </row>
    <row r="128" spans="1:33" ht="69.75" customHeight="1" thickBot="1" x14ac:dyDescent="0.25">
      <c r="A128" s="737" t="s">
        <v>883</v>
      </c>
      <c r="B128" s="575"/>
      <c r="C128" s="737" t="s">
        <v>884</v>
      </c>
      <c r="D128" s="737" t="s">
        <v>264</v>
      </c>
      <c r="E128" s="737" t="s">
        <v>140</v>
      </c>
      <c r="F128" s="737" t="s">
        <v>22</v>
      </c>
      <c r="G128" s="737" t="s">
        <v>886</v>
      </c>
      <c r="H128" s="737" t="s">
        <v>885</v>
      </c>
      <c r="I128" s="458" t="s">
        <v>820</v>
      </c>
      <c r="J128" s="459" t="s">
        <v>821</v>
      </c>
      <c r="K128" s="169" t="s">
        <v>725</v>
      </c>
      <c r="L128" s="439" t="s">
        <v>17</v>
      </c>
      <c r="M128" s="463">
        <v>1</v>
      </c>
      <c r="N128" s="460" t="s">
        <v>673</v>
      </c>
      <c r="O128" s="461">
        <v>1</v>
      </c>
      <c r="P128" s="461">
        <v>47727270</v>
      </c>
      <c r="Q128" s="462"/>
      <c r="R128" s="121">
        <v>47727270</v>
      </c>
      <c r="S128" s="428">
        <v>43056</v>
      </c>
      <c r="T128" s="429">
        <v>43100</v>
      </c>
      <c r="U128" s="160">
        <f>ROUND((T128-S128)/7,0)</f>
        <v>6</v>
      </c>
      <c r="V128" s="440">
        <v>1</v>
      </c>
      <c r="W128" s="217">
        <v>47727270</v>
      </c>
      <c r="X128" s="217"/>
      <c r="Y128" s="442" t="s">
        <v>822</v>
      </c>
      <c r="Z128" s="157">
        <v>1</v>
      </c>
      <c r="AA128" s="428">
        <v>43056</v>
      </c>
      <c r="AB128" s="429">
        <v>43100</v>
      </c>
      <c r="AC128" s="477">
        <v>0</v>
      </c>
      <c r="AD128" s="444">
        <f>+V128/M128</f>
        <v>1</v>
      </c>
      <c r="AE128" s="487">
        <f>+Z128/O128</f>
        <v>1</v>
      </c>
      <c r="AF128" s="467">
        <f>+W128/R128</f>
        <v>1</v>
      </c>
      <c r="AG128" s="479"/>
    </row>
    <row r="129" spans="1:33" ht="18.75" thickBot="1" x14ac:dyDescent="0.25">
      <c r="A129" s="738"/>
      <c r="B129" s="576"/>
      <c r="C129" s="738"/>
      <c r="D129" s="738"/>
      <c r="E129" s="738"/>
      <c r="F129" s="737"/>
      <c r="G129" s="738"/>
      <c r="H129" s="738"/>
      <c r="I129" s="446" t="s">
        <v>823</v>
      </c>
      <c r="J129" s="447" t="s">
        <v>657</v>
      </c>
      <c r="K129" s="448"/>
      <c r="L129" s="449" t="s">
        <v>17</v>
      </c>
      <c r="M129" s="450">
        <v>1</v>
      </c>
      <c r="N129" s="471"/>
      <c r="O129" s="488"/>
      <c r="P129" s="489"/>
      <c r="Q129" s="489"/>
      <c r="R129" s="490"/>
      <c r="S129" s="428"/>
      <c r="T129" s="429"/>
      <c r="U129" s="499"/>
      <c r="V129" s="471"/>
      <c r="W129" s="492"/>
      <c r="X129" s="492"/>
      <c r="Y129" s="492"/>
      <c r="Z129" s="492"/>
      <c r="AA129" s="492"/>
      <c r="AB129" s="492"/>
      <c r="AC129" s="493"/>
      <c r="AD129" s="494"/>
      <c r="AE129" s="495"/>
      <c r="AF129" s="496"/>
      <c r="AG129" s="497"/>
    </row>
    <row r="130" spans="1:33" ht="18.75" thickBot="1" x14ac:dyDescent="0.25">
      <c r="A130" s="738"/>
      <c r="B130" s="576"/>
      <c r="C130" s="738"/>
      <c r="D130" s="738"/>
      <c r="E130" s="738"/>
      <c r="F130" s="737"/>
      <c r="G130" s="738"/>
      <c r="H130" s="738"/>
      <c r="I130" s="446" t="s">
        <v>824</v>
      </c>
      <c r="J130" s="447" t="s">
        <v>659</v>
      </c>
      <c r="K130" s="448"/>
      <c r="L130" s="449" t="s">
        <v>17</v>
      </c>
      <c r="M130" s="450">
        <v>1</v>
      </c>
      <c r="N130" s="471"/>
      <c r="O130" s="488"/>
      <c r="P130" s="489"/>
      <c r="Q130" s="489"/>
      <c r="R130" s="490"/>
      <c r="S130" s="428"/>
      <c r="T130" s="429"/>
      <c r="U130" s="499"/>
      <c r="V130" s="471"/>
      <c r="W130" s="492"/>
      <c r="X130" s="492"/>
      <c r="Y130" s="492"/>
      <c r="Z130" s="492"/>
      <c r="AA130" s="492"/>
      <c r="AB130" s="492"/>
      <c r="AC130" s="493"/>
      <c r="AD130" s="494"/>
      <c r="AE130" s="495"/>
      <c r="AF130" s="496"/>
      <c r="AG130" s="497"/>
    </row>
    <row r="131" spans="1:33" ht="18.75" thickBot="1" x14ac:dyDescent="0.25">
      <c r="A131" s="738"/>
      <c r="B131" s="576"/>
      <c r="C131" s="738"/>
      <c r="D131" s="738"/>
      <c r="E131" s="738"/>
      <c r="F131" s="737"/>
      <c r="G131" s="738"/>
      <c r="H131" s="738"/>
      <c r="I131" s="446" t="s">
        <v>825</v>
      </c>
      <c r="J131" s="455" t="s">
        <v>661</v>
      </c>
      <c r="K131" s="448"/>
      <c r="L131" s="449" t="s">
        <v>737</v>
      </c>
      <c r="M131" s="450">
        <v>8</v>
      </c>
      <c r="N131" s="471"/>
      <c r="O131" s="488"/>
      <c r="P131" s="489"/>
      <c r="Q131" s="489"/>
      <c r="R131" s="490"/>
      <c r="S131" s="428"/>
      <c r="T131" s="429"/>
      <c r="U131" s="499"/>
      <c r="V131" s="471"/>
      <c r="W131" s="492"/>
      <c r="X131" s="492"/>
      <c r="Y131" s="492"/>
      <c r="Z131" s="492"/>
      <c r="AA131" s="492"/>
      <c r="AB131" s="492"/>
      <c r="AC131" s="493"/>
      <c r="AD131" s="494"/>
      <c r="AE131" s="495"/>
      <c r="AF131" s="496"/>
      <c r="AG131" s="497"/>
    </row>
    <row r="132" spans="1:33" ht="24.75" thickBot="1" x14ac:dyDescent="0.25">
      <c r="A132" s="738"/>
      <c r="B132" s="576"/>
      <c r="C132" s="738"/>
      <c r="D132" s="738"/>
      <c r="E132" s="738"/>
      <c r="F132" s="737"/>
      <c r="G132" s="738"/>
      <c r="H132" s="738"/>
      <c r="I132" s="446" t="s">
        <v>826</v>
      </c>
      <c r="J132" s="500" t="s">
        <v>665</v>
      </c>
      <c r="K132" s="448"/>
      <c r="L132" s="449" t="s">
        <v>722</v>
      </c>
      <c r="M132" s="450">
        <v>1</v>
      </c>
      <c r="N132" s="471"/>
      <c r="O132" s="488"/>
      <c r="P132" s="489"/>
      <c r="Q132" s="489"/>
      <c r="R132" s="490"/>
      <c r="S132" s="428"/>
      <c r="T132" s="429"/>
      <c r="U132" s="499"/>
      <c r="V132" s="471"/>
      <c r="W132" s="492"/>
      <c r="X132" s="492"/>
      <c r="Y132" s="492"/>
      <c r="Z132" s="492"/>
      <c r="AA132" s="492"/>
      <c r="AB132" s="492"/>
      <c r="AC132" s="493"/>
      <c r="AD132" s="494"/>
      <c r="AE132" s="495"/>
      <c r="AF132" s="496"/>
      <c r="AG132" s="497"/>
    </row>
    <row r="133" spans="1:33" ht="64.5" customHeight="1" thickBot="1" x14ac:dyDescent="0.25">
      <c r="A133" s="737" t="s">
        <v>883</v>
      </c>
      <c r="B133" s="575"/>
      <c r="C133" s="737" t="s">
        <v>884</v>
      </c>
      <c r="D133" s="737" t="s">
        <v>264</v>
      </c>
      <c r="E133" s="737" t="s">
        <v>140</v>
      </c>
      <c r="F133" s="737" t="s">
        <v>22</v>
      </c>
      <c r="G133" s="737" t="s">
        <v>886</v>
      </c>
      <c r="H133" s="737" t="s">
        <v>885</v>
      </c>
      <c r="I133" s="458" t="s">
        <v>827</v>
      </c>
      <c r="J133" s="459" t="s">
        <v>828</v>
      </c>
      <c r="K133" s="169" t="s">
        <v>725</v>
      </c>
      <c r="L133" s="439" t="s">
        <v>17</v>
      </c>
      <c r="M133" s="463">
        <v>1</v>
      </c>
      <c r="N133" s="460" t="s">
        <v>673</v>
      </c>
      <c r="O133" s="461">
        <v>1</v>
      </c>
      <c r="P133" s="461">
        <v>60000000</v>
      </c>
      <c r="Q133" s="462"/>
      <c r="R133" s="121">
        <v>60000000</v>
      </c>
      <c r="S133" s="428">
        <v>43063</v>
      </c>
      <c r="T133" s="429">
        <v>43100</v>
      </c>
      <c r="U133" s="160">
        <f>ROUND((T133-S133)/7,0)</f>
        <v>5</v>
      </c>
      <c r="V133" s="440">
        <v>1</v>
      </c>
      <c r="W133" s="217">
        <v>60000000</v>
      </c>
      <c r="X133" s="217"/>
      <c r="Y133" s="442" t="s">
        <v>829</v>
      </c>
      <c r="Z133" s="157">
        <v>1</v>
      </c>
      <c r="AA133" s="428">
        <v>43042</v>
      </c>
      <c r="AB133" s="429">
        <v>43100</v>
      </c>
      <c r="AC133" s="477">
        <v>0</v>
      </c>
      <c r="AD133" s="444">
        <f>+V133/M133</f>
        <v>1</v>
      </c>
      <c r="AE133" s="487">
        <f>+Z133/O133</f>
        <v>1</v>
      </c>
      <c r="AF133" s="467">
        <f>+W133/R133</f>
        <v>1</v>
      </c>
      <c r="AG133" s="479"/>
    </row>
    <row r="134" spans="1:33" ht="18.75" thickBot="1" x14ac:dyDescent="0.25">
      <c r="A134" s="738"/>
      <c r="B134" s="576"/>
      <c r="C134" s="738"/>
      <c r="D134" s="738"/>
      <c r="E134" s="738"/>
      <c r="F134" s="737"/>
      <c r="G134" s="738"/>
      <c r="H134" s="738"/>
      <c r="I134" s="446" t="s">
        <v>830</v>
      </c>
      <c r="J134" s="447" t="s">
        <v>657</v>
      </c>
      <c r="K134" s="448"/>
      <c r="L134" s="449" t="s">
        <v>17</v>
      </c>
      <c r="M134" s="450">
        <v>1</v>
      </c>
      <c r="N134" s="471"/>
      <c r="O134" s="488"/>
      <c r="P134" s="489"/>
      <c r="Q134" s="489"/>
      <c r="R134" s="490"/>
      <c r="S134" s="428"/>
      <c r="T134" s="429"/>
      <c r="U134" s="499"/>
      <c r="V134" s="471"/>
      <c r="W134" s="492"/>
      <c r="X134" s="492"/>
      <c r="Y134" s="492"/>
      <c r="Z134" s="492"/>
      <c r="AA134" s="492"/>
      <c r="AB134" s="492"/>
      <c r="AC134" s="493"/>
      <c r="AD134" s="494"/>
      <c r="AE134" s="495"/>
      <c r="AF134" s="496"/>
      <c r="AG134" s="497"/>
    </row>
    <row r="135" spans="1:33" ht="18.75" thickBot="1" x14ac:dyDescent="0.25">
      <c r="A135" s="738"/>
      <c r="B135" s="576"/>
      <c r="C135" s="738"/>
      <c r="D135" s="738"/>
      <c r="E135" s="738"/>
      <c r="F135" s="737"/>
      <c r="G135" s="738"/>
      <c r="H135" s="738"/>
      <c r="I135" s="446" t="s">
        <v>831</v>
      </c>
      <c r="J135" s="447" t="s">
        <v>659</v>
      </c>
      <c r="K135" s="448"/>
      <c r="L135" s="449" t="s">
        <v>17</v>
      </c>
      <c r="M135" s="450">
        <v>1</v>
      </c>
      <c r="N135" s="471"/>
      <c r="O135" s="488"/>
      <c r="P135" s="489"/>
      <c r="Q135" s="489"/>
      <c r="R135" s="490"/>
      <c r="S135" s="428"/>
      <c r="T135" s="429"/>
      <c r="U135" s="499"/>
      <c r="V135" s="471"/>
      <c r="W135" s="492"/>
      <c r="X135" s="492"/>
      <c r="Y135" s="492"/>
      <c r="Z135" s="492"/>
      <c r="AA135" s="492"/>
      <c r="AB135" s="492"/>
      <c r="AC135" s="493"/>
      <c r="AD135" s="494"/>
      <c r="AE135" s="495"/>
      <c r="AF135" s="496"/>
      <c r="AG135" s="497"/>
    </row>
    <row r="136" spans="1:33" ht="18.75" thickBot="1" x14ac:dyDescent="0.25">
      <c r="A136" s="738"/>
      <c r="B136" s="576"/>
      <c r="C136" s="738"/>
      <c r="D136" s="738"/>
      <c r="E136" s="738"/>
      <c r="F136" s="737"/>
      <c r="G136" s="738"/>
      <c r="H136" s="738"/>
      <c r="I136" s="446" t="s">
        <v>832</v>
      </c>
      <c r="J136" s="455" t="s">
        <v>661</v>
      </c>
      <c r="K136" s="448"/>
      <c r="L136" s="449" t="s">
        <v>737</v>
      </c>
      <c r="M136" s="450">
        <v>8</v>
      </c>
      <c r="N136" s="471"/>
      <c r="O136" s="488"/>
      <c r="P136" s="489"/>
      <c r="Q136" s="489"/>
      <c r="R136" s="490"/>
      <c r="S136" s="428"/>
      <c r="T136" s="429"/>
      <c r="U136" s="499"/>
      <c r="V136" s="471"/>
      <c r="W136" s="492"/>
      <c r="X136" s="492"/>
      <c r="Y136" s="492"/>
      <c r="Z136" s="492"/>
      <c r="AA136" s="492"/>
      <c r="AB136" s="492"/>
      <c r="AC136" s="493"/>
      <c r="AD136" s="494"/>
      <c r="AE136" s="495"/>
      <c r="AF136" s="496"/>
      <c r="AG136" s="497"/>
    </row>
    <row r="137" spans="1:33" ht="24.75" thickBot="1" x14ac:dyDescent="0.25">
      <c r="A137" s="738"/>
      <c r="B137" s="576"/>
      <c r="C137" s="738"/>
      <c r="D137" s="738"/>
      <c r="E137" s="738"/>
      <c r="F137" s="737"/>
      <c r="G137" s="738"/>
      <c r="H137" s="738"/>
      <c r="I137" s="446" t="s">
        <v>833</v>
      </c>
      <c r="J137" s="500" t="s">
        <v>665</v>
      </c>
      <c r="K137" s="448"/>
      <c r="L137" s="449" t="s">
        <v>722</v>
      </c>
      <c r="M137" s="450">
        <v>1</v>
      </c>
      <c r="N137" s="471"/>
      <c r="O137" s="488"/>
      <c r="P137" s="489"/>
      <c r="Q137" s="489"/>
      <c r="R137" s="490"/>
      <c r="S137" s="428"/>
      <c r="T137" s="429"/>
      <c r="U137" s="499"/>
      <c r="V137" s="471"/>
      <c r="W137" s="492"/>
      <c r="X137" s="492"/>
      <c r="Y137" s="492"/>
      <c r="Z137" s="492"/>
      <c r="AA137" s="492"/>
      <c r="AB137" s="492"/>
      <c r="AC137" s="493"/>
      <c r="AD137" s="494"/>
      <c r="AE137" s="495"/>
      <c r="AF137" s="496"/>
      <c r="AG137" s="497"/>
    </row>
    <row r="138" spans="1:33" ht="61.5" customHeight="1" thickBot="1" x14ac:dyDescent="0.25">
      <c r="A138" s="737" t="s">
        <v>883</v>
      </c>
      <c r="B138" s="575"/>
      <c r="C138" s="737" t="s">
        <v>884</v>
      </c>
      <c r="D138" s="737" t="s">
        <v>264</v>
      </c>
      <c r="E138" s="737" t="s">
        <v>140</v>
      </c>
      <c r="F138" s="737" t="s">
        <v>22</v>
      </c>
      <c r="G138" s="737" t="s">
        <v>886</v>
      </c>
      <c r="H138" s="737" t="s">
        <v>885</v>
      </c>
      <c r="I138" s="458" t="s">
        <v>834</v>
      </c>
      <c r="J138" s="459" t="s">
        <v>835</v>
      </c>
      <c r="K138" s="169" t="s">
        <v>725</v>
      </c>
      <c r="L138" s="439" t="s">
        <v>17</v>
      </c>
      <c r="M138" s="463">
        <v>1</v>
      </c>
      <c r="N138" s="460" t="s">
        <v>673</v>
      </c>
      <c r="O138" s="461">
        <v>1</v>
      </c>
      <c r="P138" s="461">
        <v>60000000</v>
      </c>
      <c r="Q138" s="462"/>
      <c r="R138" s="121">
        <v>60000000</v>
      </c>
      <c r="S138" s="428">
        <v>43050</v>
      </c>
      <c r="T138" s="429">
        <v>43100</v>
      </c>
      <c r="U138" s="160">
        <f>ROUND((T138-S138)/7,0)</f>
        <v>7</v>
      </c>
      <c r="V138" s="440">
        <v>1</v>
      </c>
      <c r="W138" s="217">
        <v>60000000</v>
      </c>
      <c r="X138" s="217"/>
      <c r="Y138" s="442" t="s">
        <v>836</v>
      </c>
      <c r="Z138" s="157">
        <v>1</v>
      </c>
      <c r="AA138" s="428">
        <v>43050</v>
      </c>
      <c r="AB138" s="429">
        <v>43100</v>
      </c>
      <c r="AC138" s="477">
        <v>0</v>
      </c>
      <c r="AD138" s="444">
        <f>+V138/M138</f>
        <v>1</v>
      </c>
      <c r="AE138" s="487">
        <f>+Z138/O138</f>
        <v>1</v>
      </c>
      <c r="AF138" s="467">
        <f>+W138/R138</f>
        <v>1</v>
      </c>
      <c r="AG138" s="479"/>
    </row>
    <row r="139" spans="1:33" ht="18.75" thickBot="1" x14ac:dyDescent="0.25">
      <c r="A139" s="738"/>
      <c r="B139" s="576"/>
      <c r="C139" s="738"/>
      <c r="D139" s="738"/>
      <c r="E139" s="738"/>
      <c r="F139" s="737"/>
      <c r="G139" s="738"/>
      <c r="H139" s="738"/>
      <c r="I139" s="446" t="s">
        <v>837</v>
      </c>
      <c r="J139" s="447" t="s">
        <v>657</v>
      </c>
      <c r="K139" s="448"/>
      <c r="L139" s="449" t="s">
        <v>17</v>
      </c>
      <c r="M139" s="450">
        <v>1</v>
      </c>
      <c r="N139" s="471"/>
      <c r="O139" s="488"/>
      <c r="P139" s="489"/>
      <c r="Q139" s="489"/>
      <c r="R139" s="490"/>
      <c r="S139" s="428"/>
      <c r="T139" s="429"/>
      <c r="U139" s="499"/>
      <c r="V139" s="471"/>
      <c r="W139" s="492"/>
      <c r="X139" s="492"/>
      <c r="Y139" s="492"/>
      <c r="Z139" s="492"/>
      <c r="AA139" s="492"/>
      <c r="AB139" s="492"/>
      <c r="AC139" s="493"/>
      <c r="AD139" s="494"/>
      <c r="AE139" s="495"/>
      <c r="AF139" s="496"/>
      <c r="AG139" s="497"/>
    </row>
    <row r="140" spans="1:33" ht="18.75" thickBot="1" x14ac:dyDescent="0.25">
      <c r="A140" s="738"/>
      <c r="B140" s="576"/>
      <c r="C140" s="738"/>
      <c r="D140" s="738"/>
      <c r="E140" s="738"/>
      <c r="F140" s="737"/>
      <c r="G140" s="738"/>
      <c r="H140" s="738"/>
      <c r="I140" s="446" t="s">
        <v>838</v>
      </c>
      <c r="J140" s="447" t="s">
        <v>659</v>
      </c>
      <c r="K140" s="448"/>
      <c r="L140" s="449" t="s">
        <v>17</v>
      </c>
      <c r="M140" s="450">
        <v>1</v>
      </c>
      <c r="N140" s="471"/>
      <c r="O140" s="488"/>
      <c r="P140" s="489"/>
      <c r="Q140" s="489"/>
      <c r="R140" s="490"/>
      <c r="S140" s="428"/>
      <c r="T140" s="429"/>
      <c r="U140" s="499"/>
      <c r="V140" s="471"/>
      <c r="W140" s="492"/>
      <c r="X140" s="492"/>
      <c r="Y140" s="492"/>
      <c r="Z140" s="492"/>
      <c r="AA140" s="492"/>
      <c r="AB140" s="492"/>
      <c r="AC140" s="493"/>
      <c r="AD140" s="494"/>
      <c r="AE140" s="495"/>
      <c r="AF140" s="496"/>
      <c r="AG140" s="497"/>
    </row>
    <row r="141" spans="1:33" ht="18.75" thickBot="1" x14ac:dyDescent="0.25">
      <c r="A141" s="738"/>
      <c r="B141" s="576"/>
      <c r="C141" s="738"/>
      <c r="D141" s="738"/>
      <c r="E141" s="738"/>
      <c r="F141" s="737"/>
      <c r="G141" s="738"/>
      <c r="H141" s="738"/>
      <c r="I141" s="446" t="s">
        <v>839</v>
      </c>
      <c r="J141" s="455" t="s">
        <v>661</v>
      </c>
      <c r="K141" s="448"/>
      <c r="L141" s="449" t="s">
        <v>737</v>
      </c>
      <c r="M141" s="450">
        <v>8</v>
      </c>
      <c r="N141" s="471"/>
      <c r="O141" s="488"/>
      <c r="P141" s="489"/>
      <c r="Q141" s="489"/>
      <c r="R141" s="490"/>
      <c r="S141" s="428"/>
      <c r="T141" s="429"/>
      <c r="U141" s="499"/>
      <c r="V141" s="471"/>
      <c r="W141" s="492"/>
      <c r="X141" s="492"/>
      <c r="Y141" s="492"/>
      <c r="Z141" s="492"/>
      <c r="AA141" s="492"/>
      <c r="AB141" s="492"/>
      <c r="AC141" s="493"/>
      <c r="AD141" s="494"/>
      <c r="AE141" s="495"/>
      <c r="AF141" s="496"/>
      <c r="AG141" s="497"/>
    </row>
    <row r="142" spans="1:33" ht="24.75" thickBot="1" x14ac:dyDescent="0.25">
      <c r="A142" s="738"/>
      <c r="B142" s="576"/>
      <c r="C142" s="738"/>
      <c r="D142" s="738"/>
      <c r="E142" s="738"/>
      <c r="F142" s="737"/>
      <c r="G142" s="738"/>
      <c r="H142" s="738"/>
      <c r="I142" s="446" t="s">
        <v>840</v>
      </c>
      <c r="J142" s="500" t="s">
        <v>665</v>
      </c>
      <c r="K142" s="448"/>
      <c r="L142" s="449" t="s">
        <v>722</v>
      </c>
      <c r="M142" s="450">
        <v>1</v>
      </c>
      <c r="N142" s="471"/>
      <c r="O142" s="488"/>
      <c r="P142" s="489"/>
      <c r="Q142" s="489"/>
      <c r="R142" s="490"/>
      <c r="S142" s="428"/>
      <c r="T142" s="429"/>
      <c r="U142" s="499"/>
      <c r="V142" s="471"/>
      <c r="W142" s="492"/>
      <c r="X142" s="492"/>
      <c r="Y142" s="492"/>
      <c r="Z142" s="492"/>
      <c r="AA142" s="492"/>
      <c r="AB142" s="492"/>
      <c r="AC142" s="493"/>
      <c r="AD142" s="494"/>
      <c r="AE142" s="495"/>
      <c r="AF142" s="496"/>
      <c r="AG142" s="497"/>
    </row>
    <row r="143" spans="1:33" ht="66" customHeight="1" thickBot="1" x14ac:dyDescent="0.25">
      <c r="A143" s="737" t="s">
        <v>883</v>
      </c>
      <c r="B143" s="575"/>
      <c r="C143" s="737" t="s">
        <v>884</v>
      </c>
      <c r="D143" s="737" t="s">
        <v>264</v>
      </c>
      <c r="E143" s="737" t="s">
        <v>140</v>
      </c>
      <c r="F143" s="737" t="s">
        <v>22</v>
      </c>
      <c r="G143" s="737" t="s">
        <v>886</v>
      </c>
      <c r="H143" s="737" t="s">
        <v>885</v>
      </c>
      <c r="I143" s="458" t="s">
        <v>841</v>
      </c>
      <c r="J143" s="459" t="s">
        <v>842</v>
      </c>
      <c r="K143" s="169" t="s">
        <v>725</v>
      </c>
      <c r="L143" s="439" t="s">
        <v>17</v>
      </c>
      <c r="M143" s="463">
        <v>1</v>
      </c>
      <c r="N143" s="460" t="s">
        <v>673</v>
      </c>
      <c r="O143" s="461">
        <v>1</v>
      </c>
      <c r="P143" s="461">
        <v>60000000</v>
      </c>
      <c r="Q143" s="462"/>
      <c r="R143" s="121">
        <v>60000000</v>
      </c>
      <c r="S143" s="428">
        <v>43081</v>
      </c>
      <c r="T143" s="429">
        <v>43100</v>
      </c>
      <c r="U143" s="160">
        <f>ROUND((T143-S143)/7,0)</f>
        <v>3</v>
      </c>
      <c r="V143" s="440">
        <v>1</v>
      </c>
      <c r="W143" s="217">
        <v>60000000</v>
      </c>
      <c r="X143" s="217"/>
      <c r="Y143" s="442" t="s">
        <v>843</v>
      </c>
      <c r="Z143" s="157">
        <v>1</v>
      </c>
      <c r="AA143" s="428">
        <v>43081</v>
      </c>
      <c r="AB143" s="429">
        <v>43100</v>
      </c>
      <c r="AC143" s="477">
        <v>0</v>
      </c>
      <c r="AD143" s="444">
        <f>+V143/M143</f>
        <v>1</v>
      </c>
      <c r="AE143" s="487">
        <f>+Z143/O143</f>
        <v>1</v>
      </c>
      <c r="AF143" s="467">
        <f>+W143/R143</f>
        <v>1</v>
      </c>
      <c r="AG143" s="479"/>
    </row>
    <row r="144" spans="1:33" ht="18.75" thickBot="1" x14ac:dyDescent="0.25">
      <c r="A144" s="738"/>
      <c r="B144" s="576"/>
      <c r="C144" s="738"/>
      <c r="D144" s="738"/>
      <c r="E144" s="738"/>
      <c r="F144" s="737"/>
      <c r="G144" s="738"/>
      <c r="H144" s="738"/>
      <c r="I144" s="446" t="s">
        <v>844</v>
      </c>
      <c r="J144" s="447" t="s">
        <v>657</v>
      </c>
      <c r="K144" s="448"/>
      <c r="L144" s="449" t="s">
        <v>17</v>
      </c>
      <c r="M144" s="450">
        <v>1</v>
      </c>
      <c r="N144" s="471"/>
      <c r="O144" s="488"/>
      <c r="P144" s="489"/>
      <c r="Q144" s="489"/>
      <c r="R144" s="490"/>
      <c r="S144" s="428"/>
      <c r="T144" s="429"/>
      <c r="U144" s="499"/>
      <c r="V144" s="471"/>
      <c r="W144" s="492"/>
      <c r="X144" s="492"/>
      <c r="Y144" s="492"/>
      <c r="Z144" s="492"/>
      <c r="AA144" s="492"/>
      <c r="AB144" s="492"/>
      <c r="AC144" s="493"/>
      <c r="AD144" s="494"/>
      <c r="AE144" s="495"/>
      <c r="AF144" s="496"/>
      <c r="AG144" s="497"/>
    </row>
    <row r="145" spans="1:33" ht="18.75" thickBot="1" x14ac:dyDescent="0.25">
      <c r="A145" s="738"/>
      <c r="B145" s="576"/>
      <c r="C145" s="738"/>
      <c r="D145" s="738"/>
      <c r="E145" s="738"/>
      <c r="F145" s="737"/>
      <c r="G145" s="738"/>
      <c r="H145" s="738"/>
      <c r="I145" s="446" t="s">
        <v>845</v>
      </c>
      <c r="J145" s="447" t="s">
        <v>659</v>
      </c>
      <c r="K145" s="448"/>
      <c r="L145" s="449" t="s">
        <v>17</v>
      </c>
      <c r="M145" s="450">
        <v>1</v>
      </c>
      <c r="N145" s="471"/>
      <c r="O145" s="488"/>
      <c r="P145" s="489"/>
      <c r="Q145" s="489"/>
      <c r="R145" s="490"/>
      <c r="S145" s="428"/>
      <c r="T145" s="429"/>
      <c r="U145" s="499"/>
      <c r="V145" s="471"/>
      <c r="W145" s="492"/>
      <c r="X145" s="492"/>
      <c r="Y145" s="492"/>
      <c r="Z145" s="492"/>
      <c r="AA145" s="492"/>
      <c r="AB145" s="492"/>
      <c r="AC145" s="493"/>
      <c r="AD145" s="494"/>
      <c r="AE145" s="495"/>
      <c r="AF145" s="496"/>
      <c r="AG145" s="497"/>
    </row>
    <row r="146" spans="1:33" ht="18.75" thickBot="1" x14ac:dyDescent="0.25">
      <c r="A146" s="738"/>
      <c r="B146" s="576"/>
      <c r="C146" s="738"/>
      <c r="D146" s="738"/>
      <c r="E146" s="738"/>
      <c r="F146" s="737"/>
      <c r="G146" s="738"/>
      <c r="H146" s="738"/>
      <c r="I146" s="446" t="s">
        <v>846</v>
      </c>
      <c r="J146" s="455" t="s">
        <v>661</v>
      </c>
      <c r="K146" s="448"/>
      <c r="L146" s="449" t="s">
        <v>737</v>
      </c>
      <c r="M146" s="450">
        <v>3</v>
      </c>
      <c r="N146" s="471"/>
      <c r="O146" s="488"/>
      <c r="P146" s="489"/>
      <c r="Q146" s="489"/>
      <c r="R146" s="490"/>
      <c r="S146" s="428"/>
      <c r="T146" s="429"/>
      <c r="U146" s="499"/>
      <c r="V146" s="471"/>
      <c r="W146" s="492"/>
      <c r="X146" s="492"/>
      <c r="Y146" s="492"/>
      <c r="Z146" s="492"/>
      <c r="AA146" s="492"/>
      <c r="AB146" s="492"/>
      <c r="AC146" s="493"/>
      <c r="AD146" s="494"/>
      <c r="AE146" s="495"/>
      <c r="AF146" s="496"/>
      <c r="AG146" s="497"/>
    </row>
    <row r="147" spans="1:33" ht="24.75" thickBot="1" x14ac:dyDescent="0.25">
      <c r="A147" s="738"/>
      <c r="B147" s="576"/>
      <c r="C147" s="738"/>
      <c r="D147" s="738"/>
      <c r="E147" s="738"/>
      <c r="F147" s="737"/>
      <c r="G147" s="738"/>
      <c r="H147" s="738"/>
      <c r="I147" s="446" t="s">
        <v>847</v>
      </c>
      <c r="J147" s="500" t="s">
        <v>665</v>
      </c>
      <c r="K147" s="448"/>
      <c r="L147" s="449" t="s">
        <v>722</v>
      </c>
      <c r="M147" s="450">
        <v>1</v>
      </c>
      <c r="N147" s="471"/>
      <c r="O147" s="488"/>
      <c r="P147" s="489"/>
      <c r="Q147" s="489"/>
      <c r="R147" s="490"/>
      <c r="S147" s="428"/>
      <c r="T147" s="429"/>
      <c r="U147" s="499"/>
      <c r="V147" s="471"/>
      <c r="W147" s="492"/>
      <c r="X147" s="492"/>
      <c r="Y147" s="492"/>
      <c r="Z147" s="492"/>
      <c r="AA147" s="492"/>
      <c r="AB147" s="492"/>
      <c r="AC147" s="493"/>
      <c r="AD147" s="494"/>
      <c r="AE147" s="495"/>
      <c r="AF147" s="496"/>
      <c r="AG147" s="497"/>
    </row>
    <row r="148" spans="1:33" ht="75" customHeight="1" thickBot="1" x14ac:dyDescent="0.25">
      <c r="A148" s="737" t="s">
        <v>883</v>
      </c>
      <c r="B148" s="575"/>
      <c r="C148" s="737" t="s">
        <v>884</v>
      </c>
      <c r="D148" s="737" t="s">
        <v>264</v>
      </c>
      <c r="E148" s="737" t="s">
        <v>140</v>
      </c>
      <c r="F148" s="737" t="s">
        <v>22</v>
      </c>
      <c r="G148" s="737" t="s">
        <v>886</v>
      </c>
      <c r="H148" s="737" t="s">
        <v>885</v>
      </c>
      <c r="I148" s="458" t="s">
        <v>848</v>
      </c>
      <c r="J148" s="459" t="s">
        <v>849</v>
      </c>
      <c r="K148" s="169" t="s">
        <v>725</v>
      </c>
      <c r="L148" s="439" t="s">
        <v>17</v>
      </c>
      <c r="M148" s="463">
        <v>1</v>
      </c>
      <c r="N148" s="460" t="s">
        <v>673</v>
      </c>
      <c r="O148" s="461">
        <v>1</v>
      </c>
      <c r="P148" s="461">
        <v>60000000</v>
      </c>
      <c r="Q148" s="462"/>
      <c r="R148" s="121">
        <v>60000000</v>
      </c>
      <c r="S148" s="428">
        <v>43082</v>
      </c>
      <c r="T148" s="429">
        <v>43100</v>
      </c>
      <c r="U148" s="160">
        <f>ROUND((T148-S148)/7,0)</f>
        <v>3</v>
      </c>
      <c r="V148" s="440">
        <v>1</v>
      </c>
      <c r="W148" s="217">
        <v>60000000</v>
      </c>
      <c r="X148" s="217"/>
      <c r="Y148" s="442" t="s">
        <v>850</v>
      </c>
      <c r="Z148" s="157">
        <v>1</v>
      </c>
      <c r="AA148" s="428">
        <v>43082</v>
      </c>
      <c r="AB148" s="429">
        <v>43100</v>
      </c>
      <c r="AC148" s="477">
        <v>0</v>
      </c>
      <c r="AD148" s="444">
        <f>+V148/M148</f>
        <v>1</v>
      </c>
      <c r="AE148" s="487">
        <f>+Z148/O148</f>
        <v>1</v>
      </c>
      <c r="AF148" s="467">
        <f>+W148/R148</f>
        <v>1</v>
      </c>
      <c r="AG148" s="479"/>
    </row>
    <row r="149" spans="1:33" ht="18.75" thickBot="1" x14ac:dyDescent="0.25">
      <c r="A149" s="738"/>
      <c r="B149" s="576"/>
      <c r="C149" s="738"/>
      <c r="D149" s="738"/>
      <c r="E149" s="738"/>
      <c r="F149" s="737"/>
      <c r="G149" s="738"/>
      <c r="H149" s="738"/>
      <c r="I149" s="446" t="s">
        <v>851</v>
      </c>
      <c r="J149" s="447" t="s">
        <v>657</v>
      </c>
      <c r="K149" s="448"/>
      <c r="L149" s="449" t="s">
        <v>17</v>
      </c>
      <c r="M149" s="450">
        <v>1</v>
      </c>
      <c r="N149" s="471"/>
      <c r="O149" s="488"/>
      <c r="P149" s="489"/>
      <c r="Q149" s="489"/>
      <c r="R149" s="490"/>
      <c r="S149" s="428"/>
      <c r="T149" s="429"/>
      <c r="U149" s="499"/>
      <c r="V149" s="471"/>
      <c r="W149" s="492"/>
      <c r="X149" s="492"/>
      <c r="Y149" s="492"/>
      <c r="Z149" s="492"/>
      <c r="AA149" s="492"/>
      <c r="AB149" s="492"/>
      <c r="AC149" s="493"/>
      <c r="AD149" s="494"/>
      <c r="AE149" s="495"/>
      <c r="AF149" s="496"/>
      <c r="AG149" s="497"/>
    </row>
    <row r="150" spans="1:33" ht="18.75" thickBot="1" x14ac:dyDescent="0.25">
      <c r="A150" s="738"/>
      <c r="B150" s="576"/>
      <c r="C150" s="738"/>
      <c r="D150" s="738"/>
      <c r="E150" s="738"/>
      <c r="F150" s="737"/>
      <c r="G150" s="738"/>
      <c r="H150" s="738"/>
      <c r="I150" s="446" t="s">
        <v>852</v>
      </c>
      <c r="J150" s="447" t="s">
        <v>659</v>
      </c>
      <c r="K150" s="448"/>
      <c r="L150" s="449" t="s">
        <v>17</v>
      </c>
      <c r="M150" s="450">
        <v>1</v>
      </c>
      <c r="N150" s="471"/>
      <c r="O150" s="488"/>
      <c r="P150" s="489"/>
      <c r="Q150" s="489"/>
      <c r="R150" s="490"/>
      <c r="S150" s="428"/>
      <c r="T150" s="429"/>
      <c r="U150" s="499"/>
      <c r="V150" s="471"/>
      <c r="W150" s="492"/>
      <c r="X150" s="492"/>
      <c r="Y150" s="492"/>
      <c r="Z150" s="492"/>
      <c r="AA150" s="492"/>
      <c r="AB150" s="492"/>
      <c r="AC150" s="493"/>
      <c r="AD150" s="494"/>
      <c r="AE150" s="495"/>
      <c r="AF150" s="496"/>
      <c r="AG150" s="497"/>
    </row>
    <row r="151" spans="1:33" ht="18.75" thickBot="1" x14ac:dyDescent="0.25">
      <c r="A151" s="738"/>
      <c r="B151" s="576"/>
      <c r="C151" s="738"/>
      <c r="D151" s="738"/>
      <c r="E151" s="738"/>
      <c r="F151" s="737"/>
      <c r="G151" s="738"/>
      <c r="H151" s="738"/>
      <c r="I151" s="446" t="s">
        <v>853</v>
      </c>
      <c r="J151" s="455" t="s">
        <v>661</v>
      </c>
      <c r="K151" s="448"/>
      <c r="L151" s="449" t="s">
        <v>737</v>
      </c>
      <c r="M151" s="450">
        <v>3</v>
      </c>
      <c r="N151" s="471"/>
      <c r="O151" s="488"/>
      <c r="P151" s="489"/>
      <c r="Q151" s="489"/>
      <c r="R151" s="490"/>
      <c r="S151" s="428"/>
      <c r="T151" s="429"/>
      <c r="U151" s="499"/>
      <c r="V151" s="471"/>
      <c r="W151" s="492"/>
      <c r="X151" s="492"/>
      <c r="Y151" s="492"/>
      <c r="Z151" s="492"/>
      <c r="AA151" s="492"/>
      <c r="AB151" s="492"/>
      <c r="AC151" s="493"/>
      <c r="AD151" s="494"/>
      <c r="AE151" s="495"/>
      <c r="AF151" s="496"/>
      <c r="AG151" s="497"/>
    </row>
    <row r="152" spans="1:33" ht="24.75" thickBot="1" x14ac:dyDescent="0.25">
      <c r="A152" s="738"/>
      <c r="B152" s="576"/>
      <c r="C152" s="738"/>
      <c r="D152" s="738"/>
      <c r="E152" s="738"/>
      <c r="F152" s="737"/>
      <c r="G152" s="738"/>
      <c r="H152" s="738"/>
      <c r="I152" s="446" t="s">
        <v>854</v>
      </c>
      <c r="J152" s="500" t="s">
        <v>665</v>
      </c>
      <c r="K152" s="448"/>
      <c r="L152" s="449" t="s">
        <v>722</v>
      </c>
      <c r="M152" s="450">
        <v>1</v>
      </c>
      <c r="N152" s="471"/>
      <c r="O152" s="488"/>
      <c r="P152" s="489"/>
      <c r="Q152" s="489"/>
      <c r="R152" s="490"/>
      <c r="S152" s="428"/>
      <c r="T152" s="429"/>
      <c r="U152" s="499"/>
      <c r="V152" s="471"/>
      <c r="W152" s="492"/>
      <c r="X152" s="492"/>
      <c r="Y152" s="492"/>
      <c r="Z152" s="492"/>
      <c r="AA152" s="492"/>
      <c r="AB152" s="492"/>
      <c r="AC152" s="493"/>
      <c r="AD152" s="494"/>
      <c r="AE152" s="495"/>
      <c r="AF152" s="496"/>
      <c r="AG152" s="497"/>
    </row>
    <row r="153" spans="1:33" ht="54.75" customHeight="1" thickBot="1" x14ac:dyDescent="0.25">
      <c r="A153" s="737" t="s">
        <v>883</v>
      </c>
      <c r="B153" s="575"/>
      <c r="C153" s="737" t="s">
        <v>884</v>
      </c>
      <c r="D153" s="737" t="s">
        <v>264</v>
      </c>
      <c r="E153" s="737" t="s">
        <v>140</v>
      </c>
      <c r="F153" s="737" t="s">
        <v>22</v>
      </c>
      <c r="G153" s="737" t="s">
        <v>886</v>
      </c>
      <c r="H153" s="737" t="s">
        <v>885</v>
      </c>
      <c r="I153" s="458" t="s">
        <v>855</v>
      </c>
      <c r="J153" s="459" t="s">
        <v>856</v>
      </c>
      <c r="K153" s="169" t="s">
        <v>725</v>
      </c>
      <c r="L153" s="439" t="s">
        <v>17</v>
      </c>
      <c r="M153" s="463">
        <v>1</v>
      </c>
      <c r="N153" s="460" t="s">
        <v>673</v>
      </c>
      <c r="O153" s="461">
        <v>1</v>
      </c>
      <c r="P153" s="461">
        <v>60000000</v>
      </c>
      <c r="Q153" s="462"/>
      <c r="R153" s="121">
        <v>60000000</v>
      </c>
      <c r="S153" s="428">
        <v>43082</v>
      </c>
      <c r="T153" s="429">
        <v>43100</v>
      </c>
      <c r="U153" s="160">
        <f>ROUND((T153-S153)/7,0)</f>
        <v>3</v>
      </c>
      <c r="V153" s="440">
        <v>1</v>
      </c>
      <c r="W153" s="217">
        <v>60000000</v>
      </c>
      <c r="X153" s="217"/>
      <c r="Y153" s="442" t="s">
        <v>857</v>
      </c>
      <c r="Z153" s="157">
        <v>1</v>
      </c>
      <c r="AA153" s="428">
        <v>43082</v>
      </c>
      <c r="AB153" s="429">
        <v>43100</v>
      </c>
      <c r="AC153" s="477">
        <v>0</v>
      </c>
      <c r="AD153" s="444">
        <f>+V153/M153</f>
        <v>1</v>
      </c>
      <c r="AE153" s="487">
        <f>+Z153/O153</f>
        <v>1</v>
      </c>
      <c r="AF153" s="467">
        <f>+W153/R153</f>
        <v>1</v>
      </c>
      <c r="AG153" s="479"/>
    </row>
    <row r="154" spans="1:33" ht="18.75" thickBot="1" x14ac:dyDescent="0.25">
      <c r="A154" s="738"/>
      <c r="B154" s="576"/>
      <c r="C154" s="738"/>
      <c r="D154" s="738"/>
      <c r="E154" s="738"/>
      <c r="F154" s="737"/>
      <c r="G154" s="738"/>
      <c r="H154" s="738"/>
      <c r="I154" s="446" t="s">
        <v>858</v>
      </c>
      <c r="J154" s="447" t="s">
        <v>657</v>
      </c>
      <c r="K154" s="448"/>
      <c r="L154" s="449" t="s">
        <v>17</v>
      </c>
      <c r="M154" s="450">
        <v>1</v>
      </c>
      <c r="N154" s="471"/>
      <c r="O154" s="488"/>
      <c r="P154" s="489"/>
      <c r="Q154" s="489"/>
      <c r="R154" s="490"/>
      <c r="S154" s="428"/>
      <c r="T154" s="429"/>
      <c r="U154" s="499"/>
      <c r="V154" s="471"/>
      <c r="W154" s="492"/>
      <c r="X154" s="492"/>
      <c r="Y154" s="492"/>
      <c r="Z154" s="492"/>
      <c r="AA154" s="492"/>
      <c r="AB154" s="492"/>
      <c r="AC154" s="493"/>
      <c r="AD154" s="494"/>
      <c r="AE154" s="495"/>
      <c r="AF154" s="496"/>
      <c r="AG154" s="497"/>
    </row>
    <row r="155" spans="1:33" ht="18.75" thickBot="1" x14ac:dyDescent="0.25">
      <c r="A155" s="738"/>
      <c r="B155" s="576"/>
      <c r="C155" s="738"/>
      <c r="D155" s="738"/>
      <c r="E155" s="738"/>
      <c r="F155" s="737"/>
      <c r="G155" s="738"/>
      <c r="H155" s="738"/>
      <c r="I155" s="446" t="s">
        <v>859</v>
      </c>
      <c r="J155" s="447" t="s">
        <v>659</v>
      </c>
      <c r="K155" s="448"/>
      <c r="L155" s="449" t="s">
        <v>17</v>
      </c>
      <c r="M155" s="450">
        <v>1</v>
      </c>
      <c r="N155" s="471"/>
      <c r="O155" s="488"/>
      <c r="P155" s="489"/>
      <c r="Q155" s="489"/>
      <c r="R155" s="490"/>
      <c r="S155" s="428"/>
      <c r="T155" s="429"/>
      <c r="U155" s="499"/>
      <c r="V155" s="471"/>
      <c r="W155" s="492"/>
      <c r="X155" s="492"/>
      <c r="Y155" s="492"/>
      <c r="Z155" s="492"/>
      <c r="AA155" s="492"/>
      <c r="AB155" s="492"/>
      <c r="AC155" s="493"/>
      <c r="AD155" s="494"/>
      <c r="AE155" s="495"/>
      <c r="AF155" s="496"/>
      <c r="AG155" s="497"/>
    </row>
    <row r="156" spans="1:33" ht="18.75" thickBot="1" x14ac:dyDescent="0.25">
      <c r="A156" s="738"/>
      <c r="B156" s="576"/>
      <c r="C156" s="738"/>
      <c r="D156" s="738"/>
      <c r="E156" s="738"/>
      <c r="F156" s="737"/>
      <c r="G156" s="738"/>
      <c r="H156" s="738"/>
      <c r="I156" s="446" t="s">
        <v>860</v>
      </c>
      <c r="J156" s="455" t="s">
        <v>661</v>
      </c>
      <c r="K156" s="448"/>
      <c r="L156" s="449" t="s">
        <v>737</v>
      </c>
      <c r="M156" s="450">
        <v>3</v>
      </c>
      <c r="N156" s="471"/>
      <c r="O156" s="488"/>
      <c r="P156" s="489"/>
      <c r="Q156" s="489"/>
      <c r="R156" s="490"/>
      <c r="S156" s="428"/>
      <c r="T156" s="429"/>
      <c r="U156" s="499"/>
      <c r="V156" s="471"/>
      <c r="W156" s="492"/>
      <c r="X156" s="492"/>
      <c r="Y156" s="492"/>
      <c r="Z156" s="492"/>
      <c r="AA156" s="492"/>
      <c r="AB156" s="492"/>
      <c r="AC156" s="493"/>
      <c r="AD156" s="494"/>
      <c r="AE156" s="495"/>
      <c r="AF156" s="496"/>
      <c r="AG156" s="497"/>
    </row>
    <row r="157" spans="1:33" ht="24.75" thickBot="1" x14ac:dyDescent="0.25">
      <c r="A157" s="738"/>
      <c r="B157" s="576"/>
      <c r="C157" s="738"/>
      <c r="D157" s="738"/>
      <c r="E157" s="738"/>
      <c r="F157" s="737"/>
      <c r="G157" s="738"/>
      <c r="H157" s="738"/>
      <c r="I157" s="446" t="s">
        <v>861</v>
      </c>
      <c r="J157" s="500" t="s">
        <v>665</v>
      </c>
      <c r="K157" s="448"/>
      <c r="L157" s="449" t="s">
        <v>722</v>
      </c>
      <c r="M157" s="450">
        <v>1</v>
      </c>
      <c r="N157" s="471"/>
      <c r="O157" s="488"/>
      <c r="P157" s="489"/>
      <c r="Q157" s="489"/>
      <c r="R157" s="490"/>
      <c r="S157" s="428"/>
      <c r="T157" s="429"/>
      <c r="U157" s="499"/>
      <c r="V157" s="471"/>
      <c r="W157" s="492"/>
      <c r="X157" s="492"/>
      <c r="Y157" s="492"/>
      <c r="Z157" s="492"/>
      <c r="AA157" s="492"/>
      <c r="AB157" s="492"/>
      <c r="AC157" s="493"/>
      <c r="AD157" s="494"/>
      <c r="AE157" s="495"/>
      <c r="AF157" s="496"/>
      <c r="AG157" s="497"/>
    </row>
    <row r="158" spans="1:33" ht="63" customHeight="1" thickBot="1" x14ac:dyDescent="0.25">
      <c r="A158" s="737" t="s">
        <v>883</v>
      </c>
      <c r="B158" s="575"/>
      <c r="C158" s="737" t="s">
        <v>884</v>
      </c>
      <c r="D158" s="737" t="s">
        <v>264</v>
      </c>
      <c r="E158" s="737" t="s">
        <v>140</v>
      </c>
      <c r="F158" s="737" t="s">
        <v>22</v>
      </c>
      <c r="G158" s="737" t="s">
        <v>886</v>
      </c>
      <c r="H158" s="737" t="s">
        <v>885</v>
      </c>
      <c r="I158" s="458" t="s">
        <v>862</v>
      </c>
      <c r="J158" s="459" t="s">
        <v>863</v>
      </c>
      <c r="K158" s="169" t="s">
        <v>725</v>
      </c>
      <c r="L158" s="439" t="s">
        <v>17</v>
      </c>
      <c r="M158" s="463">
        <v>1</v>
      </c>
      <c r="N158" s="460" t="s">
        <v>673</v>
      </c>
      <c r="O158" s="461">
        <v>1</v>
      </c>
      <c r="P158" s="461">
        <v>60000000</v>
      </c>
      <c r="Q158" s="462"/>
      <c r="R158" s="121">
        <v>60000000</v>
      </c>
      <c r="S158" s="428">
        <v>43083</v>
      </c>
      <c r="T158" s="429">
        <v>43100</v>
      </c>
      <c r="U158" s="160">
        <f>ROUND((T158-S158)/7,0)</f>
        <v>2</v>
      </c>
      <c r="V158" s="440">
        <v>1</v>
      </c>
      <c r="W158" s="217">
        <v>60000000</v>
      </c>
      <c r="X158" s="217"/>
      <c r="Y158" s="442" t="s">
        <v>864</v>
      </c>
      <c r="Z158" s="157">
        <v>1</v>
      </c>
      <c r="AA158" s="428">
        <v>43083</v>
      </c>
      <c r="AB158" s="429">
        <v>43100</v>
      </c>
      <c r="AC158" s="477">
        <v>0</v>
      </c>
      <c r="AD158" s="444">
        <f>+V158/M158</f>
        <v>1</v>
      </c>
      <c r="AE158" s="487">
        <f>+Z158/O158</f>
        <v>1</v>
      </c>
      <c r="AF158" s="467">
        <f>+W158/R158</f>
        <v>1</v>
      </c>
      <c r="AG158" s="479"/>
    </row>
    <row r="159" spans="1:33" ht="18.75" thickBot="1" x14ac:dyDescent="0.25">
      <c r="A159" s="738"/>
      <c r="B159" s="576"/>
      <c r="C159" s="738"/>
      <c r="D159" s="738"/>
      <c r="E159" s="738"/>
      <c r="F159" s="737"/>
      <c r="G159" s="738"/>
      <c r="H159" s="738"/>
      <c r="I159" s="446" t="s">
        <v>865</v>
      </c>
      <c r="J159" s="447" t="s">
        <v>657</v>
      </c>
      <c r="K159" s="448"/>
      <c r="L159" s="449" t="s">
        <v>17</v>
      </c>
      <c r="M159" s="450">
        <v>1</v>
      </c>
      <c r="N159" s="471"/>
      <c r="O159" s="488"/>
      <c r="P159" s="489"/>
      <c r="Q159" s="489"/>
      <c r="R159" s="490"/>
      <c r="S159" s="428"/>
      <c r="T159" s="429"/>
      <c r="U159" s="499"/>
      <c r="V159" s="471"/>
      <c r="W159" s="492"/>
      <c r="X159" s="492"/>
      <c r="Y159" s="492"/>
      <c r="Z159" s="492"/>
      <c r="AA159" s="492"/>
      <c r="AB159" s="492"/>
      <c r="AC159" s="493"/>
      <c r="AD159" s="494"/>
      <c r="AE159" s="495"/>
      <c r="AF159" s="496"/>
      <c r="AG159" s="497"/>
    </row>
    <row r="160" spans="1:33" ht="18.75" thickBot="1" x14ac:dyDescent="0.25">
      <c r="A160" s="738"/>
      <c r="B160" s="576"/>
      <c r="C160" s="738"/>
      <c r="D160" s="738"/>
      <c r="E160" s="738"/>
      <c r="F160" s="737"/>
      <c r="G160" s="738"/>
      <c r="H160" s="738"/>
      <c r="I160" s="446" t="s">
        <v>866</v>
      </c>
      <c r="J160" s="447" t="s">
        <v>659</v>
      </c>
      <c r="K160" s="448"/>
      <c r="L160" s="449" t="s">
        <v>17</v>
      </c>
      <c r="M160" s="450">
        <v>1</v>
      </c>
      <c r="N160" s="471"/>
      <c r="O160" s="488"/>
      <c r="P160" s="489"/>
      <c r="Q160" s="489"/>
      <c r="R160" s="490"/>
      <c r="S160" s="428"/>
      <c r="T160" s="429"/>
      <c r="U160" s="499"/>
      <c r="V160" s="471"/>
      <c r="W160" s="492"/>
      <c r="X160" s="492"/>
      <c r="Y160" s="492"/>
      <c r="Z160" s="492"/>
      <c r="AA160" s="492"/>
      <c r="AB160" s="492"/>
      <c r="AC160" s="493"/>
      <c r="AD160" s="494"/>
      <c r="AE160" s="495"/>
      <c r="AF160" s="496"/>
      <c r="AG160" s="497"/>
    </row>
    <row r="161" spans="1:33" ht="18.75" thickBot="1" x14ac:dyDescent="0.25">
      <c r="A161" s="738"/>
      <c r="B161" s="576"/>
      <c r="C161" s="738"/>
      <c r="D161" s="738"/>
      <c r="E161" s="738"/>
      <c r="F161" s="737"/>
      <c r="G161" s="738"/>
      <c r="H161" s="738"/>
      <c r="I161" s="446" t="s">
        <v>867</v>
      </c>
      <c r="J161" s="455" t="s">
        <v>661</v>
      </c>
      <c r="K161" s="448"/>
      <c r="L161" s="449" t="s">
        <v>737</v>
      </c>
      <c r="M161" s="450">
        <v>3</v>
      </c>
      <c r="N161" s="471"/>
      <c r="O161" s="488"/>
      <c r="P161" s="489"/>
      <c r="Q161" s="489"/>
      <c r="R161" s="490"/>
      <c r="S161" s="428"/>
      <c r="T161" s="429"/>
      <c r="U161" s="499"/>
      <c r="V161" s="471"/>
      <c r="W161" s="492"/>
      <c r="X161" s="492"/>
      <c r="Y161" s="492"/>
      <c r="Z161" s="492"/>
      <c r="AA161" s="492"/>
      <c r="AB161" s="492"/>
      <c r="AC161" s="493"/>
      <c r="AD161" s="494"/>
      <c r="AE161" s="495"/>
      <c r="AF161" s="496"/>
      <c r="AG161" s="497"/>
    </row>
    <row r="162" spans="1:33" ht="24.75" thickBot="1" x14ac:dyDescent="0.25">
      <c r="A162" s="738"/>
      <c r="B162" s="576"/>
      <c r="C162" s="738"/>
      <c r="D162" s="738"/>
      <c r="E162" s="738"/>
      <c r="F162" s="737"/>
      <c r="G162" s="738"/>
      <c r="H162" s="738"/>
      <c r="I162" s="446" t="s">
        <v>868</v>
      </c>
      <c r="J162" s="500" t="s">
        <v>665</v>
      </c>
      <c r="K162" s="448"/>
      <c r="L162" s="449" t="s">
        <v>722</v>
      </c>
      <c r="M162" s="450">
        <v>1</v>
      </c>
      <c r="N162" s="471"/>
      <c r="O162" s="488"/>
      <c r="P162" s="489"/>
      <c r="Q162" s="489"/>
      <c r="R162" s="490"/>
      <c r="S162" s="428"/>
      <c r="T162" s="429"/>
      <c r="U162" s="499"/>
      <c r="V162" s="471"/>
      <c r="W162" s="492"/>
      <c r="X162" s="492"/>
      <c r="Y162" s="492"/>
      <c r="Z162" s="492"/>
      <c r="AA162" s="492"/>
      <c r="AB162" s="492"/>
      <c r="AC162" s="493"/>
      <c r="AD162" s="494"/>
      <c r="AE162" s="495"/>
      <c r="AF162" s="496"/>
      <c r="AG162" s="497"/>
    </row>
    <row r="163" spans="1:33" ht="81" customHeight="1" thickBot="1" x14ac:dyDescent="0.25">
      <c r="A163" s="737" t="s">
        <v>883</v>
      </c>
      <c r="B163" s="575"/>
      <c r="C163" s="737" t="s">
        <v>884</v>
      </c>
      <c r="D163" s="737" t="s">
        <v>264</v>
      </c>
      <c r="E163" s="737" t="s">
        <v>140</v>
      </c>
      <c r="F163" s="737" t="s">
        <v>22</v>
      </c>
      <c r="G163" s="737" t="s">
        <v>886</v>
      </c>
      <c r="H163" s="737" t="s">
        <v>885</v>
      </c>
      <c r="I163" s="458" t="s">
        <v>869</v>
      </c>
      <c r="J163" s="459" t="s">
        <v>870</v>
      </c>
      <c r="K163" s="169" t="s">
        <v>725</v>
      </c>
      <c r="L163" s="439" t="s">
        <v>17</v>
      </c>
      <c r="M163" s="463">
        <v>1</v>
      </c>
      <c r="N163" s="460" t="s">
        <v>673</v>
      </c>
      <c r="O163" s="461">
        <v>1</v>
      </c>
      <c r="P163" s="461">
        <v>60000000</v>
      </c>
      <c r="Q163" s="462"/>
      <c r="R163" s="121">
        <v>60000000</v>
      </c>
      <c r="S163" s="428">
        <v>43083</v>
      </c>
      <c r="T163" s="429">
        <v>43100</v>
      </c>
      <c r="U163" s="160">
        <f>ROUND((T163-S163)/7,0)</f>
        <v>2</v>
      </c>
      <c r="V163" s="440">
        <v>1</v>
      </c>
      <c r="W163" s="217">
        <v>60000000</v>
      </c>
      <c r="X163" s="217"/>
      <c r="Y163" s="442" t="s">
        <v>871</v>
      </c>
      <c r="Z163" s="157">
        <v>1</v>
      </c>
      <c r="AA163" s="428">
        <v>43042</v>
      </c>
      <c r="AB163" s="429">
        <v>43100</v>
      </c>
      <c r="AC163" s="477">
        <v>0</v>
      </c>
      <c r="AD163" s="444">
        <f>+V163/M163</f>
        <v>1</v>
      </c>
      <c r="AE163" s="487">
        <f>+Z163/O163</f>
        <v>1</v>
      </c>
      <c r="AF163" s="467">
        <f>+W163/R163</f>
        <v>1</v>
      </c>
      <c r="AG163" s="479"/>
    </row>
    <row r="164" spans="1:33" ht="18.75" thickBot="1" x14ac:dyDescent="0.25">
      <c r="A164" s="738"/>
      <c r="B164" s="576"/>
      <c r="C164" s="738"/>
      <c r="D164" s="738"/>
      <c r="E164" s="738"/>
      <c r="F164" s="737"/>
      <c r="G164" s="738"/>
      <c r="H164" s="738"/>
      <c r="I164" s="446" t="s">
        <v>872</v>
      </c>
      <c r="J164" s="447" t="s">
        <v>657</v>
      </c>
      <c r="K164" s="448"/>
      <c r="L164" s="449" t="s">
        <v>17</v>
      </c>
      <c r="M164" s="450">
        <v>1</v>
      </c>
      <c r="N164" s="471"/>
      <c r="O164" s="488"/>
      <c r="P164" s="489"/>
      <c r="Q164" s="489"/>
      <c r="R164" s="490"/>
      <c r="S164" s="428"/>
      <c r="T164" s="429"/>
      <c r="U164" s="499"/>
      <c r="V164" s="471"/>
      <c r="W164" s="492"/>
      <c r="X164" s="492"/>
      <c r="Y164" s="492"/>
      <c r="Z164" s="492"/>
      <c r="AA164" s="492"/>
      <c r="AB164" s="492"/>
      <c r="AC164" s="493"/>
      <c r="AD164" s="494"/>
      <c r="AE164" s="495"/>
      <c r="AF164" s="496"/>
      <c r="AG164" s="497"/>
    </row>
    <row r="165" spans="1:33" ht="18.75" thickBot="1" x14ac:dyDescent="0.25">
      <c r="A165" s="738"/>
      <c r="B165" s="576"/>
      <c r="C165" s="738"/>
      <c r="D165" s="738"/>
      <c r="E165" s="738"/>
      <c r="F165" s="737"/>
      <c r="G165" s="738"/>
      <c r="H165" s="738"/>
      <c r="I165" s="446" t="s">
        <v>873</v>
      </c>
      <c r="J165" s="447" t="s">
        <v>659</v>
      </c>
      <c r="K165" s="448"/>
      <c r="L165" s="449" t="s">
        <v>17</v>
      </c>
      <c r="M165" s="450">
        <v>1</v>
      </c>
      <c r="N165" s="471"/>
      <c r="O165" s="488"/>
      <c r="P165" s="489"/>
      <c r="Q165" s="489"/>
      <c r="R165" s="490"/>
      <c r="S165" s="428"/>
      <c r="T165" s="429"/>
      <c r="U165" s="499"/>
      <c r="V165" s="471"/>
      <c r="W165" s="492"/>
      <c r="X165" s="492"/>
      <c r="Y165" s="492"/>
      <c r="Z165" s="492"/>
      <c r="AA165" s="492"/>
      <c r="AB165" s="492"/>
      <c r="AC165" s="493"/>
      <c r="AD165" s="494"/>
      <c r="AE165" s="495"/>
      <c r="AF165" s="496"/>
      <c r="AG165" s="497"/>
    </row>
    <row r="166" spans="1:33" ht="18.75" thickBot="1" x14ac:dyDescent="0.25">
      <c r="A166" s="738"/>
      <c r="B166" s="576"/>
      <c r="C166" s="738"/>
      <c r="D166" s="738"/>
      <c r="E166" s="738"/>
      <c r="F166" s="737"/>
      <c r="G166" s="738"/>
      <c r="H166" s="738"/>
      <c r="I166" s="446" t="s">
        <v>874</v>
      </c>
      <c r="J166" s="455" t="s">
        <v>661</v>
      </c>
      <c r="K166" s="448"/>
      <c r="L166" s="449" t="s">
        <v>737</v>
      </c>
      <c r="M166" s="450">
        <v>8</v>
      </c>
      <c r="N166" s="471"/>
      <c r="O166" s="488"/>
      <c r="P166" s="489"/>
      <c r="Q166" s="489"/>
      <c r="R166" s="490"/>
      <c r="S166" s="428"/>
      <c r="T166" s="429"/>
      <c r="U166" s="499"/>
      <c r="V166" s="471"/>
      <c r="W166" s="492"/>
      <c r="X166" s="492"/>
      <c r="Y166" s="492"/>
      <c r="Z166" s="492"/>
      <c r="AA166" s="492"/>
      <c r="AB166" s="492"/>
      <c r="AC166" s="493"/>
      <c r="AD166" s="494"/>
      <c r="AE166" s="495"/>
      <c r="AF166" s="496"/>
      <c r="AG166" s="497"/>
    </row>
    <row r="167" spans="1:33" ht="24.75" thickBot="1" x14ac:dyDescent="0.25">
      <c r="A167" s="738"/>
      <c r="B167" s="576"/>
      <c r="C167" s="738"/>
      <c r="D167" s="738"/>
      <c r="E167" s="738"/>
      <c r="F167" s="737"/>
      <c r="G167" s="738"/>
      <c r="H167" s="738"/>
      <c r="I167" s="446" t="s">
        <v>875</v>
      </c>
      <c r="J167" s="500" t="s">
        <v>665</v>
      </c>
      <c r="K167" s="448"/>
      <c r="L167" s="449" t="s">
        <v>722</v>
      </c>
      <c r="M167" s="450">
        <v>1</v>
      </c>
      <c r="N167" s="471"/>
      <c r="O167" s="488"/>
      <c r="P167" s="489"/>
      <c r="Q167" s="489"/>
      <c r="R167" s="490"/>
      <c r="S167" s="428"/>
      <c r="T167" s="429"/>
      <c r="U167" s="499"/>
      <c r="V167" s="471"/>
      <c r="W167" s="492"/>
      <c r="X167" s="492"/>
      <c r="Y167" s="492"/>
      <c r="Z167" s="492"/>
      <c r="AA167" s="492"/>
      <c r="AB167" s="492"/>
      <c r="AC167" s="493"/>
      <c r="AD167" s="494"/>
      <c r="AE167" s="495"/>
      <c r="AF167" s="496"/>
      <c r="AG167" s="497"/>
    </row>
    <row r="168" spans="1:33" ht="13.5" hidden="1" thickBot="1" x14ac:dyDescent="0.25">
      <c r="A168" s="561"/>
      <c r="B168" s="562"/>
      <c r="C168" s="563"/>
      <c r="D168" s="563"/>
      <c r="E168" s="563"/>
      <c r="F168" s="564"/>
      <c r="G168" s="564"/>
      <c r="H168" s="565"/>
      <c r="I168" s="566">
        <v>2</v>
      </c>
      <c r="J168" s="567" t="s">
        <v>30</v>
      </c>
      <c r="K168" s="568"/>
      <c r="L168" s="568"/>
      <c r="M168" s="569"/>
      <c r="N168" s="570" t="e">
        <f>+N169+#REF!</f>
        <v>#REF!</v>
      </c>
      <c r="O168" s="570"/>
      <c r="P168" s="570" t="e">
        <f>+P169+#REF!</f>
        <v>#REF!</v>
      </c>
      <c r="Q168" s="569"/>
      <c r="R168" s="571" t="e">
        <f>+R169+#REF!</f>
        <v>#REF!</v>
      </c>
      <c r="S168" s="428"/>
      <c r="T168" s="429"/>
      <c r="U168" s="501">
        <f t="shared" si="0"/>
        <v>0</v>
      </c>
      <c r="V168" s="502"/>
      <c r="W168" s="503"/>
      <c r="X168" s="503"/>
      <c r="Y168" s="197"/>
      <c r="Z168" s="197"/>
      <c r="AA168" s="198"/>
      <c r="AB168" s="198"/>
      <c r="AC168" s="504">
        <f>+O168-Y168</f>
        <v>0</v>
      </c>
      <c r="AD168" s="505" t="e">
        <f>+V168/M168</f>
        <v>#DIV/0!</v>
      </c>
      <c r="AE168" s="506" t="e">
        <f>+Y168/O168</f>
        <v>#DIV/0!</v>
      </c>
      <c r="AF168" s="507" t="e">
        <f>IF(R168=0,0,+Z168/R168)</f>
        <v>#REF!</v>
      </c>
      <c r="AG168" s="508"/>
    </row>
    <row r="169" spans="1:33" ht="13.5" hidden="1" thickBot="1" x14ac:dyDescent="0.25">
      <c r="A169" s="509"/>
      <c r="B169" s="474"/>
      <c r="C169" s="510"/>
      <c r="D169" s="510"/>
      <c r="E169" s="511"/>
      <c r="F169" s="512"/>
      <c r="G169" s="512"/>
      <c r="H169" s="513"/>
      <c r="I169" s="437">
        <v>2.1</v>
      </c>
      <c r="J169" s="514"/>
      <c r="K169" s="515"/>
      <c r="L169" s="515"/>
      <c r="M169" s="462" t="e">
        <f>SUM(#REF!)</f>
        <v>#REF!</v>
      </c>
      <c r="N169" s="461"/>
      <c r="O169" s="461">
        <v>750</v>
      </c>
      <c r="P169" s="461"/>
      <c r="Q169" s="462"/>
      <c r="R169" s="121"/>
      <c r="S169" s="428"/>
      <c r="T169" s="429"/>
      <c r="U169" s="17">
        <f t="shared" si="0"/>
        <v>0</v>
      </c>
      <c r="V169" s="516" t="e">
        <f>SUM(#REF!)</f>
        <v>#REF!</v>
      </c>
      <c r="W169" s="517" t="s">
        <v>84</v>
      </c>
      <c r="X169" s="518"/>
      <c r="Y169" s="518"/>
      <c r="Z169" s="518">
        <v>750</v>
      </c>
      <c r="AA169" s="518"/>
      <c r="AB169" s="518"/>
      <c r="AC169" s="519">
        <f>+O169-Y169</f>
        <v>750</v>
      </c>
      <c r="AD169" s="520" t="e">
        <f>+V169/M169</f>
        <v>#REF!</v>
      </c>
      <c r="AE169" s="25">
        <f>+Z169/O169</f>
        <v>1</v>
      </c>
      <c r="AF169" s="521">
        <f>IF(R169=0,0,+Z169/R169)</f>
        <v>0</v>
      </c>
      <c r="AG169" s="522"/>
    </row>
    <row r="170" spans="1:33" ht="13.5" hidden="1" thickBot="1" x14ac:dyDescent="0.25">
      <c r="A170" s="814" t="s">
        <v>59</v>
      </c>
      <c r="B170" s="815"/>
      <c r="C170" s="815"/>
      <c r="D170" s="815"/>
      <c r="E170" s="815"/>
      <c r="F170" s="815"/>
      <c r="G170" s="815"/>
      <c r="H170" s="816"/>
      <c r="I170" s="817"/>
      <c r="J170" s="817"/>
      <c r="K170" s="817"/>
      <c r="L170" s="817"/>
      <c r="M170" s="818"/>
      <c r="N170" s="523" t="e">
        <f>+N10+N168</f>
        <v>#REF!</v>
      </c>
      <c r="O170" s="524">
        <f>+O10+O168</f>
        <v>17407</v>
      </c>
      <c r="P170" s="524" t="e">
        <f>+P10+P168</f>
        <v>#REF!</v>
      </c>
      <c r="Q170" s="525"/>
      <c r="R170" s="112" t="e">
        <f>+R10+R168</f>
        <v>#REF!</v>
      </c>
      <c r="S170" s="428"/>
      <c r="T170" s="429"/>
      <c r="U170" s="525"/>
      <c r="V170" s="524"/>
      <c r="W170" s="524">
        <f>+W10+W168</f>
        <v>16656040303</v>
      </c>
      <c r="X170" s="524"/>
      <c r="Y170" s="524" t="e">
        <f>+Y10+Y168</f>
        <v>#VALUE!</v>
      </c>
      <c r="Z170" s="112">
        <f>+Z10+Z168</f>
        <v>17008</v>
      </c>
      <c r="AA170" s="112"/>
      <c r="AB170" s="112"/>
      <c r="AC170" s="524" t="e">
        <f>+O170-Y170</f>
        <v>#VALUE!</v>
      </c>
      <c r="AD170" s="526" t="e">
        <f t="shared" ref="AD170" si="3">+W170/N170</f>
        <v>#REF!</v>
      </c>
      <c r="AE170" s="526" t="e">
        <f>+Y170/O170</f>
        <v>#VALUE!</v>
      </c>
      <c r="AF170" s="526" t="e">
        <f>IF(R170=0,0,+Z170/R170)</f>
        <v>#REF!</v>
      </c>
      <c r="AG170" s="527"/>
    </row>
    <row r="171" spans="1:33" x14ac:dyDescent="0.2">
      <c r="A171" s="418"/>
      <c r="B171" s="418"/>
      <c r="C171" s="418"/>
      <c r="D171" s="418"/>
      <c r="E171" s="418"/>
      <c r="F171" s="418"/>
      <c r="G171" s="418"/>
      <c r="H171" s="418"/>
      <c r="I171" s="418"/>
      <c r="J171" s="418"/>
      <c r="K171" s="418"/>
      <c r="L171" s="418"/>
      <c r="M171" s="418"/>
      <c r="N171" s="418"/>
      <c r="O171" s="418"/>
      <c r="P171" s="418"/>
      <c r="Q171" s="418"/>
      <c r="R171" s="418"/>
      <c r="S171" s="418"/>
      <c r="T171" s="418"/>
      <c r="U171" s="418"/>
      <c r="V171" s="418"/>
      <c r="W171" s="418"/>
      <c r="X171" s="418"/>
      <c r="Y171" s="418"/>
      <c r="Z171" s="418"/>
      <c r="AA171" s="418"/>
      <c r="AB171" s="418"/>
      <c r="AC171" s="418"/>
      <c r="AD171" s="418"/>
      <c r="AE171" s="418"/>
      <c r="AF171" s="418"/>
      <c r="AG171" s="418"/>
    </row>
  </sheetData>
  <mergeCells count="299">
    <mergeCell ref="AG43:AG46"/>
    <mergeCell ref="A170:H170"/>
    <mergeCell ref="I170:M170"/>
    <mergeCell ref="G37:G41"/>
    <mergeCell ref="H37:H41"/>
    <mergeCell ref="O38:R41"/>
    <mergeCell ref="W38:AC41"/>
    <mergeCell ref="AG38:AG41"/>
    <mergeCell ref="A42:A46"/>
    <mergeCell ref="C42:C46"/>
    <mergeCell ref="D42:D46"/>
    <mergeCell ref="E42:E46"/>
    <mergeCell ref="F42:F46"/>
    <mergeCell ref="A37:A41"/>
    <mergeCell ref="C37:C41"/>
    <mergeCell ref="D37:D41"/>
    <mergeCell ref="E37:E41"/>
    <mergeCell ref="F37:F41"/>
    <mergeCell ref="G42:G46"/>
    <mergeCell ref="H42:H46"/>
    <mergeCell ref="O43:R46"/>
    <mergeCell ref="W43:AC46"/>
    <mergeCell ref="H50:H54"/>
    <mergeCell ref="A50:A54"/>
    <mergeCell ref="AG32:AG33"/>
    <mergeCell ref="A34:A36"/>
    <mergeCell ref="C34:C36"/>
    <mergeCell ref="D34:D36"/>
    <mergeCell ref="E34:E36"/>
    <mergeCell ref="F34:F36"/>
    <mergeCell ref="G34:G36"/>
    <mergeCell ref="H34:H36"/>
    <mergeCell ref="O35:R36"/>
    <mergeCell ref="W35:AC36"/>
    <mergeCell ref="AG35:AG36"/>
    <mergeCell ref="A31:A33"/>
    <mergeCell ref="C31:C33"/>
    <mergeCell ref="D31:D33"/>
    <mergeCell ref="E31:E33"/>
    <mergeCell ref="F31:F33"/>
    <mergeCell ref="G31:G33"/>
    <mergeCell ref="H31:H33"/>
    <mergeCell ref="O32:R33"/>
    <mergeCell ref="W32:AC33"/>
    <mergeCell ref="AG22:AG25"/>
    <mergeCell ref="A26:A30"/>
    <mergeCell ref="C26:C30"/>
    <mergeCell ref="D26:D30"/>
    <mergeCell ref="E26:E30"/>
    <mergeCell ref="F26:F30"/>
    <mergeCell ref="G26:G30"/>
    <mergeCell ref="H26:H30"/>
    <mergeCell ref="O27:R30"/>
    <mergeCell ref="W27:AC30"/>
    <mergeCell ref="AG27:AG30"/>
    <mergeCell ref="A21:A25"/>
    <mergeCell ref="C21:C25"/>
    <mergeCell ref="D21:D25"/>
    <mergeCell ref="E21:E25"/>
    <mergeCell ref="F21:F25"/>
    <mergeCell ref="G21:G25"/>
    <mergeCell ref="H21:H25"/>
    <mergeCell ref="O22:R25"/>
    <mergeCell ref="W22:AC25"/>
    <mergeCell ref="AG11:AG15"/>
    <mergeCell ref="O12:R15"/>
    <mergeCell ref="W12:AC15"/>
    <mergeCell ref="AE12:AF15"/>
    <mergeCell ref="A16:A20"/>
    <mergeCell ref="C16:C20"/>
    <mergeCell ref="D16:D20"/>
    <mergeCell ref="E16:E20"/>
    <mergeCell ref="F16:F20"/>
    <mergeCell ref="G16:G20"/>
    <mergeCell ref="H16:H20"/>
    <mergeCell ref="O17:R20"/>
    <mergeCell ref="W17:AC20"/>
    <mergeCell ref="AG17:AG20"/>
    <mergeCell ref="A11:A15"/>
    <mergeCell ref="B11:B15"/>
    <mergeCell ref="C11:C15"/>
    <mergeCell ref="D11:D15"/>
    <mergeCell ref="E11:E15"/>
    <mergeCell ref="F11:F15"/>
    <mergeCell ref="G11:G15"/>
    <mergeCell ref="AG6:AG9"/>
    <mergeCell ref="AD7:AF7"/>
    <mergeCell ref="A8:A9"/>
    <mergeCell ref="B8:B9"/>
    <mergeCell ref="C8:C9"/>
    <mergeCell ref="D8:D9"/>
    <mergeCell ref="M8:M9"/>
    <mergeCell ref="N8:N9"/>
    <mergeCell ref="O8:O9"/>
    <mergeCell ref="P8:P9"/>
    <mergeCell ref="E8:E9"/>
    <mergeCell ref="F8:F9"/>
    <mergeCell ref="G8:G9"/>
    <mergeCell ref="H8:H9"/>
    <mergeCell ref="I8:I9"/>
    <mergeCell ref="J8:J9"/>
    <mergeCell ref="AD8:AD9"/>
    <mergeCell ref="Z8:Z9"/>
    <mergeCell ref="AA8:AB8"/>
    <mergeCell ref="AC8:AC9"/>
    <mergeCell ref="Q8:Q9"/>
    <mergeCell ref="R8:R9"/>
    <mergeCell ref="S8:S9"/>
    <mergeCell ref="T8:T9"/>
    <mergeCell ref="AE8:AE9"/>
    <mergeCell ref="AF8:AF9"/>
    <mergeCell ref="Y8:Y9"/>
    <mergeCell ref="C1:R5"/>
    <mergeCell ref="H47:H49"/>
    <mergeCell ref="G47:G49"/>
    <mergeCell ref="F47:F49"/>
    <mergeCell ref="A47:A49"/>
    <mergeCell ref="B47:B49"/>
    <mergeCell ref="C47:C49"/>
    <mergeCell ref="D47:D49"/>
    <mergeCell ref="E47:E49"/>
    <mergeCell ref="K8:K9"/>
    <mergeCell ref="L8:L9"/>
    <mergeCell ref="H11:H15"/>
    <mergeCell ref="A6:G7"/>
    <mergeCell ref="H6:U7"/>
    <mergeCell ref="W6:Z7"/>
    <mergeCell ref="AC6:AF6"/>
    <mergeCell ref="U8:U9"/>
    <mergeCell ref="V8:V9"/>
    <mergeCell ref="W8:W9"/>
    <mergeCell ref="X8:X9"/>
    <mergeCell ref="C50:C54"/>
    <mergeCell ref="D50:D54"/>
    <mergeCell ref="E50:E54"/>
    <mergeCell ref="F50:F54"/>
    <mergeCell ref="G50:G54"/>
    <mergeCell ref="H55:H59"/>
    <mergeCell ref="A55:A59"/>
    <mergeCell ref="C55:C59"/>
    <mergeCell ref="D55:D59"/>
    <mergeCell ref="E55:E59"/>
    <mergeCell ref="F55:F59"/>
    <mergeCell ref="G55:G59"/>
    <mergeCell ref="H60:H64"/>
    <mergeCell ref="A60:A64"/>
    <mergeCell ref="C60:C64"/>
    <mergeCell ref="D60:D64"/>
    <mergeCell ref="E60:E64"/>
    <mergeCell ref="F60:F64"/>
    <mergeCell ref="G60:G64"/>
    <mergeCell ref="H65:H69"/>
    <mergeCell ref="A65:A69"/>
    <mergeCell ref="C65:C69"/>
    <mergeCell ref="D65:D69"/>
    <mergeCell ref="E65:E69"/>
    <mergeCell ref="F65:F69"/>
    <mergeCell ref="G65:G69"/>
    <mergeCell ref="H70:H74"/>
    <mergeCell ref="A70:A74"/>
    <mergeCell ref="C70:C74"/>
    <mergeCell ref="D70:D74"/>
    <mergeCell ref="E70:E74"/>
    <mergeCell ref="F70:F74"/>
    <mergeCell ref="G70:G74"/>
    <mergeCell ref="H75:H79"/>
    <mergeCell ref="A75:A79"/>
    <mergeCell ref="C75:C79"/>
    <mergeCell ref="D75:D79"/>
    <mergeCell ref="E75:E79"/>
    <mergeCell ref="F75:F79"/>
    <mergeCell ref="G75:G79"/>
    <mergeCell ref="H80:H84"/>
    <mergeCell ref="A80:A84"/>
    <mergeCell ref="C80:C84"/>
    <mergeCell ref="D80:D84"/>
    <mergeCell ref="E80:E84"/>
    <mergeCell ref="F80:F84"/>
    <mergeCell ref="G80:G84"/>
    <mergeCell ref="H85:H89"/>
    <mergeCell ref="A85:A89"/>
    <mergeCell ref="C85:C89"/>
    <mergeCell ref="D85:D89"/>
    <mergeCell ref="E85:E89"/>
    <mergeCell ref="F85:F89"/>
    <mergeCell ref="G85:G89"/>
    <mergeCell ref="H90:H94"/>
    <mergeCell ref="A90:A94"/>
    <mergeCell ref="C90:C94"/>
    <mergeCell ref="D90:D94"/>
    <mergeCell ref="E90:E94"/>
    <mergeCell ref="F90:F94"/>
    <mergeCell ref="G90:G94"/>
    <mergeCell ref="H95:H99"/>
    <mergeCell ref="A95:A99"/>
    <mergeCell ref="C95:C99"/>
    <mergeCell ref="D95:D99"/>
    <mergeCell ref="E95:E99"/>
    <mergeCell ref="F95:F99"/>
    <mergeCell ref="G95:G99"/>
    <mergeCell ref="H100:H104"/>
    <mergeCell ref="A100:A104"/>
    <mergeCell ref="C100:C104"/>
    <mergeCell ref="D100:D104"/>
    <mergeCell ref="E100:E104"/>
    <mergeCell ref="F100:F104"/>
    <mergeCell ref="G100:G104"/>
    <mergeCell ref="H105:H109"/>
    <mergeCell ref="A105:A109"/>
    <mergeCell ref="C105:C109"/>
    <mergeCell ref="D105:D109"/>
    <mergeCell ref="E105:E109"/>
    <mergeCell ref="F105:F109"/>
    <mergeCell ref="G105:G109"/>
    <mergeCell ref="H110:H114"/>
    <mergeCell ref="A110:A114"/>
    <mergeCell ref="C110:C114"/>
    <mergeCell ref="D110:D114"/>
    <mergeCell ref="E110:E114"/>
    <mergeCell ref="F110:F114"/>
    <mergeCell ref="G110:G114"/>
    <mergeCell ref="H115:H117"/>
    <mergeCell ref="A115:A117"/>
    <mergeCell ref="B115:B117"/>
    <mergeCell ref="C115:C117"/>
    <mergeCell ref="D115:D117"/>
    <mergeCell ref="E115:E117"/>
    <mergeCell ref="F115:F117"/>
    <mergeCell ref="G115:G117"/>
    <mergeCell ref="H118:H122"/>
    <mergeCell ref="A118:A122"/>
    <mergeCell ref="C118:C122"/>
    <mergeCell ref="D118:D122"/>
    <mergeCell ref="E118:E122"/>
    <mergeCell ref="F118:F122"/>
    <mergeCell ref="G118:G122"/>
    <mergeCell ref="H123:H127"/>
    <mergeCell ref="A123:A127"/>
    <mergeCell ref="C123:C127"/>
    <mergeCell ref="D123:D127"/>
    <mergeCell ref="E123:E127"/>
    <mergeCell ref="F123:F127"/>
    <mergeCell ref="G123:G127"/>
    <mergeCell ref="H128:H132"/>
    <mergeCell ref="A128:A132"/>
    <mergeCell ref="C128:C132"/>
    <mergeCell ref="D128:D132"/>
    <mergeCell ref="E128:E132"/>
    <mergeCell ref="F128:F132"/>
    <mergeCell ref="G128:G132"/>
    <mergeCell ref="H133:H137"/>
    <mergeCell ref="A133:A137"/>
    <mergeCell ref="C133:C137"/>
    <mergeCell ref="D133:D137"/>
    <mergeCell ref="E133:E137"/>
    <mergeCell ref="F133:F137"/>
    <mergeCell ref="G133:G137"/>
    <mergeCell ref="H138:H142"/>
    <mergeCell ref="A138:A142"/>
    <mergeCell ref="C138:C142"/>
    <mergeCell ref="D138:D142"/>
    <mergeCell ref="E138:E142"/>
    <mergeCell ref="F138:F142"/>
    <mergeCell ref="G138:G142"/>
    <mergeCell ref="H143:H147"/>
    <mergeCell ref="A143:A147"/>
    <mergeCell ref="C143:C147"/>
    <mergeCell ref="D143:D147"/>
    <mergeCell ref="E143:E147"/>
    <mergeCell ref="F143:F147"/>
    <mergeCell ref="G143:G147"/>
    <mergeCell ref="H148:H152"/>
    <mergeCell ref="A148:A152"/>
    <mergeCell ref="C148:C152"/>
    <mergeCell ref="D148:D152"/>
    <mergeCell ref="E148:E152"/>
    <mergeCell ref="F148:F152"/>
    <mergeCell ref="G148:G152"/>
    <mergeCell ref="H153:H157"/>
    <mergeCell ref="A153:A157"/>
    <mergeCell ref="C153:C157"/>
    <mergeCell ref="D153:D157"/>
    <mergeCell ref="E153:E157"/>
    <mergeCell ref="F153:F157"/>
    <mergeCell ref="G153:G157"/>
    <mergeCell ref="H158:H162"/>
    <mergeCell ref="A158:A162"/>
    <mergeCell ref="C158:C162"/>
    <mergeCell ref="D158:D162"/>
    <mergeCell ref="E158:E162"/>
    <mergeCell ref="F158:F162"/>
    <mergeCell ref="G158:G162"/>
    <mergeCell ref="H163:H167"/>
    <mergeCell ref="A163:A167"/>
    <mergeCell ref="C163:C167"/>
    <mergeCell ref="D163:D167"/>
    <mergeCell ref="E163:E167"/>
    <mergeCell ref="F163:F167"/>
    <mergeCell ref="G163:G167"/>
  </mergeCells>
  <printOptions horizontalCentered="1" verticalCentered="1"/>
  <pageMargins left="0.25" right="0.25" top="0.75" bottom="0.75" header="0.3" footer="0.3"/>
  <pageSetup scale="70"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4"/>
  <sheetViews>
    <sheetView zoomScale="80" zoomScaleNormal="80" workbookViewId="0">
      <pane ySplit="9" topLeftCell="A10" activePane="bottomLeft" state="frozen"/>
      <selection pane="bottomLeft" activeCell="P1" sqref="A1:XFD9"/>
    </sheetView>
  </sheetViews>
  <sheetFormatPr baseColWidth="10" defaultRowHeight="12.75" x14ac:dyDescent="0.2"/>
  <cols>
    <col min="2" max="2" width="15.42578125" customWidth="1"/>
    <col min="3" max="3" width="17.5703125" customWidth="1"/>
    <col min="4" max="4" width="15.5703125" customWidth="1"/>
    <col min="9" max="9" width="31" customWidth="1"/>
    <col min="13" max="13" width="15.85546875" customWidth="1"/>
    <col min="15" max="15" width="21" customWidth="1"/>
  </cols>
  <sheetData>
    <row r="1" spans="1:15" x14ac:dyDescent="0.2">
      <c r="A1" s="819" t="s">
        <v>882</v>
      </c>
      <c r="B1" s="819"/>
      <c r="C1" s="819"/>
      <c r="D1" s="819"/>
      <c r="E1" s="819"/>
      <c r="F1" s="819"/>
      <c r="G1" s="819"/>
      <c r="H1" s="819"/>
      <c r="I1" s="819"/>
      <c r="J1" s="819"/>
      <c r="K1" s="819"/>
      <c r="L1" s="819"/>
      <c r="M1" s="819"/>
      <c r="N1" s="819"/>
      <c r="O1" s="819"/>
    </row>
    <row r="2" spans="1:15" x14ac:dyDescent="0.2">
      <c r="A2" s="819"/>
      <c r="B2" s="819"/>
      <c r="C2" s="819"/>
      <c r="D2" s="819"/>
      <c r="E2" s="819"/>
      <c r="F2" s="819"/>
      <c r="G2" s="819"/>
      <c r="H2" s="819"/>
      <c r="I2" s="819"/>
      <c r="J2" s="819"/>
      <c r="K2" s="819"/>
      <c r="L2" s="819"/>
      <c r="M2" s="819"/>
      <c r="N2" s="819"/>
      <c r="O2" s="819"/>
    </row>
    <row r="3" spans="1:15" x14ac:dyDescent="0.2">
      <c r="A3" s="819"/>
      <c r="B3" s="819"/>
      <c r="C3" s="819"/>
      <c r="D3" s="819"/>
      <c r="E3" s="819"/>
      <c r="F3" s="819"/>
      <c r="G3" s="819"/>
      <c r="H3" s="819"/>
      <c r="I3" s="819"/>
      <c r="J3" s="819"/>
      <c r="K3" s="819"/>
      <c r="L3" s="819"/>
      <c r="M3" s="819"/>
      <c r="N3" s="819"/>
      <c r="O3" s="819"/>
    </row>
    <row r="4" spans="1:15" x14ac:dyDescent="0.2">
      <c r="A4" s="819"/>
      <c r="B4" s="819"/>
      <c r="C4" s="819"/>
      <c r="D4" s="819"/>
      <c r="E4" s="819"/>
      <c r="F4" s="819"/>
      <c r="G4" s="819"/>
      <c r="H4" s="819"/>
      <c r="I4" s="819"/>
      <c r="J4" s="819"/>
      <c r="K4" s="819"/>
      <c r="L4" s="819"/>
      <c r="M4" s="819"/>
      <c r="N4" s="819"/>
      <c r="O4" s="819"/>
    </row>
    <row r="5" spans="1:15" ht="13.5" thickBot="1" x14ac:dyDescent="0.25">
      <c r="A5" s="819"/>
      <c r="B5" s="819"/>
      <c r="C5" s="819"/>
      <c r="D5" s="819"/>
      <c r="E5" s="819"/>
      <c r="F5" s="819"/>
      <c r="G5" s="819"/>
      <c r="H5" s="819"/>
      <c r="I5" s="819"/>
      <c r="J5" s="819"/>
      <c r="K5" s="819"/>
      <c r="L5" s="819"/>
      <c r="M5" s="819"/>
      <c r="N5" s="819"/>
      <c r="O5" s="819"/>
    </row>
    <row r="6" spans="1:15" ht="13.5" thickTop="1" x14ac:dyDescent="0.2">
      <c r="A6" s="655" t="s">
        <v>12</v>
      </c>
      <c r="B6" s="656"/>
      <c r="C6" s="656"/>
      <c r="D6" s="656"/>
      <c r="E6" s="656"/>
      <c r="F6" s="656"/>
      <c r="G6" s="659" t="s">
        <v>41</v>
      </c>
      <c r="H6" s="660"/>
      <c r="I6" s="660"/>
      <c r="J6" s="660"/>
      <c r="K6" s="660"/>
      <c r="L6" s="660"/>
      <c r="M6" s="660"/>
      <c r="N6" s="660"/>
      <c r="O6" s="660"/>
    </row>
    <row r="7" spans="1:15" x14ac:dyDescent="0.2">
      <c r="A7" s="657"/>
      <c r="B7" s="658"/>
      <c r="C7" s="658"/>
      <c r="D7" s="658"/>
      <c r="E7" s="658"/>
      <c r="F7" s="658"/>
      <c r="G7" s="662"/>
      <c r="H7" s="663"/>
      <c r="I7" s="663"/>
      <c r="J7" s="663"/>
      <c r="K7" s="663"/>
      <c r="L7" s="663"/>
      <c r="M7" s="663"/>
      <c r="N7" s="663"/>
      <c r="O7" s="663"/>
    </row>
    <row r="8" spans="1:15" ht="41.25" customHeight="1" x14ac:dyDescent="0.2">
      <c r="A8" s="603" t="s">
        <v>25</v>
      </c>
      <c r="B8" s="634" t="s">
        <v>14</v>
      </c>
      <c r="C8" s="634" t="s">
        <v>13</v>
      </c>
      <c r="D8" s="634" t="s">
        <v>15</v>
      </c>
      <c r="E8" s="634" t="s">
        <v>26</v>
      </c>
      <c r="F8" s="634" t="s">
        <v>85</v>
      </c>
      <c r="G8" s="603" t="s">
        <v>16</v>
      </c>
      <c r="H8" s="675" t="s">
        <v>4</v>
      </c>
      <c r="I8" s="675" t="s">
        <v>23</v>
      </c>
      <c r="J8" s="675" t="s">
        <v>62</v>
      </c>
      <c r="K8" s="675" t="s">
        <v>38</v>
      </c>
      <c r="L8" s="643" t="s">
        <v>63</v>
      </c>
      <c r="M8" s="643" t="s">
        <v>83</v>
      </c>
      <c r="N8" s="643" t="s">
        <v>101</v>
      </c>
      <c r="O8" s="603" t="s">
        <v>68</v>
      </c>
    </row>
    <row r="9" spans="1:15" ht="32.25" customHeight="1" x14ac:dyDescent="0.2">
      <c r="A9" s="603"/>
      <c r="B9" s="634"/>
      <c r="C9" s="634"/>
      <c r="D9" s="634"/>
      <c r="E9" s="634"/>
      <c r="F9" s="634"/>
      <c r="G9" s="603"/>
      <c r="H9" s="675"/>
      <c r="I9" s="675"/>
      <c r="J9" s="675"/>
      <c r="K9" s="675"/>
      <c r="L9" s="643"/>
      <c r="M9" s="643"/>
      <c r="N9" s="643"/>
      <c r="O9" s="603"/>
    </row>
    <row r="10" spans="1:15" ht="54.75" customHeight="1" thickBot="1" x14ac:dyDescent="0.25">
      <c r="A10" s="547"/>
      <c r="B10" s="549"/>
      <c r="C10" s="549"/>
      <c r="D10" s="549"/>
      <c r="E10" s="550"/>
      <c r="F10" s="550"/>
      <c r="G10" s="547"/>
      <c r="H10" s="178">
        <v>1</v>
      </c>
      <c r="I10" s="115" t="s">
        <v>31</v>
      </c>
      <c r="J10" s="23"/>
      <c r="K10" s="23"/>
      <c r="L10" s="24">
        <f>+L11+L18+L90</f>
        <v>33</v>
      </c>
      <c r="M10" s="179"/>
      <c r="N10" s="24"/>
      <c r="O10" s="170">
        <f>+O11+O18+O20+O27+O34+O41+O48+O55+O62+O69+O76+O83+O90+O97+O104+O111+O113</f>
        <v>59214395456</v>
      </c>
    </row>
    <row r="11" spans="1:15" ht="54.75" customHeight="1" thickBot="1" x14ac:dyDescent="0.25">
      <c r="A11" s="678" t="s">
        <v>889</v>
      </c>
      <c r="B11" s="678" t="s">
        <v>890</v>
      </c>
      <c r="C11" s="678" t="s">
        <v>21</v>
      </c>
      <c r="D11" s="678" t="s">
        <v>891</v>
      </c>
      <c r="E11" s="678" t="s">
        <v>892</v>
      </c>
      <c r="F11" s="678" t="s">
        <v>893</v>
      </c>
      <c r="G11" s="678" t="s">
        <v>894</v>
      </c>
      <c r="H11" s="125">
        <v>1.1000000000000001</v>
      </c>
      <c r="I11" s="577" t="s">
        <v>895</v>
      </c>
      <c r="J11" s="578" t="s">
        <v>896</v>
      </c>
      <c r="K11" s="3"/>
      <c r="L11" s="4">
        <f>SUM(L12:L17)</f>
        <v>10</v>
      </c>
      <c r="M11" s="4" t="s">
        <v>930</v>
      </c>
      <c r="N11" s="4">
        <v>1</v>
      </c>
      <c r="O11" s="582">
        <v>1078000000</v>
      </c>
    </row>
    <row r="12" spans="1:15" ht="54.75" customHeight="1" x14ac:dyDescent="0.2">
      <c r="A12" s="722"/>
      <c r="B12" s="722"/>
      <c r="C12" s="722"/>
      <c r="D12" s="722"/>
      <c r="E12" s="678"/>
      <c r="F12" s="722"/>
      <c r="G12" s="722"/>
      <c r="H12" s="126" t="s">
        <v>2</v>
      </c>
      <c r="I12" s="116" t="s">
        <v>897</v>
      </c>
      <c r="J12" s="19" t="s">
        <v>898</v>
      </c>
      <c r="K12" s="19" t="s">
        <v>17</v>
      </c>
      <c r="L12" s="7">
        <v>1</v>
      </c>
      <c r="M12" s="7" t="s">
        <v>153</v>
      </c>
      <c r="N12" s="725" t="s">
        <v>84</v>
      </c>
      <c r="O12" s="727"/>
    </row>
    <row r="13" spans="1:15" ht="54.75" customHeight="1" x14ac:dyDescent="0.2">
      <c r="A13" s="722"/>
      <c r="B13" s="722"/>
      <c r="C13" s="722"/>
      <c r="D13" s="722"/>
      <c r="E13" s="678"/>
      <c r="F13" s="722"/>
      <c r="G13" s="722"/>
      <c r="H13" s="127" t="s">
        <v>3</v>
      </c>
      <c r="I13" s="20" t="s">
        <v>276</v>
      </c>
      <c r="J13" s="168" t="s">
        <v>899</v>
      </c>
      <c r="K13" s="19" t="s">
        <v>17</v>
      </c>
      <c r="L13" s="12">
        <v>1</v>
      </c>
      <c r="M13" s="12" t="s">
        <v>900</v>
      </c>
      <c r="N13" s="728"/>
      <c r="O13" s="730"/>
    </row>
    <row r="14" spans="1:15" ht="54.75" customHeight="1" x14ac:dyDescent="0.2">
      <c r="A14" s="722"/>
      <c r="B14" s="722"/>
      <c r="C14" s="722"/>
      <c r="D14" s="722"/>
      <c r="E14" s="678"/>
      <c r="F14" s="722"/>
      <c r="G14" s="722"/>
      <c r="H14" s="127" t="s">
        <v>6</v>
      </c>
      <c r="I14" s="117" t="s">
        <v>901</v>
      </c>
      <c r="J14" s="168" t="s">
        <v>899</v>
      </c>
      <c r="K14" s="19" t="s">
        <v>17</v>
      </c>
      <c r="L14" s="12">
        <v>1</v>
      </c>
      <c r="M14" s="12" t="s">
        <v>0</v>
      </c>
      <c r="N14" s="728"/>
      <c r="O14" s="730"/>
    </row>
    <row r="15" spans="1:15" ht="54.75" customHeight="1" x14ac:dyDescent="0.2">
      <c r="A15" s="722"/>
      <c r="B15" s="722"/>
      <c r="C15" s="722"/>
      <c r="D15" s="722"/>
      <c r="E15" s="678"/>
      <c r="F15" s="722"/>
      <c r="G15" s="722"/>
      <c r="H15" s="126" t="s">
        <v>7</v>
      </c>
      <c r="I15" s="117" t="s">
        <v>902</v>
      </c>
      <c r="J15" s="168" t="s">
        <v>899</v>
      </c>
      <c r="K15" s="19" t="s">
        <v>17</v>
      </c>
      <c r="L15" s="12">
        <v>1</v>
      </c>
      <c r="M15" s="12" t="s">
        <v>0</v>
      </c>
      <c r="N15" s="728"/>
      <c r="O15" s="730"/>
    </row>
    <row r="16" spans="1:15" ht="54.75" customHeight="1" x14ac:dyDescent="0.2">
      <c r="A16" s="722"/>
      <c r="B16" s="722"/>
      <c r="C16" s="722"/>
      <c r="D16" s="722"/>
      <c r="E16" s="678"/>
      <c r="F16" s="722"/>
      <c r="G16" s="722"/>
      <c r="H16" s="128" t="s">
        <v>40</v>
      </c>
      <c r="I16" s="118" t="s">
        <v>903</v>
      </c>
      <c r="J16" s="168" t="s">
        <v>899</v>
      </c>
      <c r="K16" s="20" t="s">
        <v>17</v>
      </c>
      <c r="L16" s="77">
        <v>1</v>
      </c>
      <c r="M16" s="12" t="s">
        <v>0</v>
      </c>
      <c r="N16" s="728"/>
      <c r="O16" s="730"/>
    </row>
    <row r="17" spans="1:15" ht="54.75" customHeight="1" thickBot="1" x14ac:dyDescent="0.25">
      <c r="A17" s="722"/>
      <c r="B17" s="722"/>
      <c r="C17" s="722"/>
      <c r="D17" s="722"/>
      <c r="E17" s="678"/>
      <c r="F17" s="722"/>
      <c r="G17" s="722"/>
      <c r="H17" s="128" t="s">
        <v>282</v>
      </c>
      <c r="I17" s="118" t="s">
        <v>904</v>
      </c>
      <c r="J17" s="76" t="s">
        <v>905</v>
      </c>
      <c r="K17" s="222" t="s">
        <v>32</v>
      </c>
      <c r="L17" s="77">
        <v>5</v>
      </c>
      <c r="M17" s="77" t="s">
        <v>906</v>
      </c>
      <c r="N17" s="728"/>
      <c r="O17" s="730"/>
    </row>
    <row r="18" spans="1:15" ht="54.75" customHeight="1" thickBot="1" x14ac:dyDescent="0.25">
      <c r="A18" s="682" t="s">
        <v>889</v>
      </c>
      <c r="B18" s="682" t="s">
        <v>890</v>
      </c>
      <c r="C18" s="682" t="s">
        <v>21</v>
      </c>
      <c r="D18" s="682" t="s">
        <v>891</v>
      </c>
      <c r="E18" s="682" t="s">
        <v>892</v>
      </c>
      <c r="F18" s="682" t="s">
        <v>893</v>
      </c>
      <c r="G18" s="682" t="s">
        <v>894</v>
      </c>
      <c r="H18" s="125">
        <v>1.2</v>
      </c>
      <c r="I18" s="577" t="s">
        <v>907</v>
      </c>
      <c r="J18" s="578" t="s">
        <v>896</v>
      </c>
      <c r="K18" s="108"/>
      <c r="L18" s="4">
        <f>SUM(L19:L19)</f>
        <v>12</v>
      </c>
      <c r="M18" s="4" t="s">
        <v>931</v>
      </c>
      <c r="N18" s="108">
        <f>289+1140</f>
        <v>1429</v>
      </c>
      <c r="O18" s="582">
        <v>8000000000</v>
      </c>
    </row>
    <row r="19" spans="1:15" ht="54.75" customHeight="1" thickBot="1" x14ac:dyDescent="0.25">
      <c r="A19" s="682"/>
      <c r="B19" s="682"/>
      <c r="C19" s="682"/>
      <c r="D19" s="682"/>
      <c r="E19" s="682"/>
      <c r="F19" s="682"/>
      <c r="G19" s="682"/>
      <c r="H19" s="126" t="s">
        <v>908</v>
      </c>
      <c r="I19" s="116" t="s">
        <v>904</v>
      </c>
      <c r="J19" s="19" t="s">
        <v>905</v>
      </c>
      <c r="K19" s="19" t="s">
        <v>32</v>
      </c>
      <c r="L19" s="260">
        <v>12</v>
      </c>
      <c r="M19" s="7" t="s">
        <v>906</v>
      </c>
      <c r="N19" s="702" t="s">
        <v>84</v>
      </c>
      <c r="O19" s="719"/>
    </row>
    <row r="20" spans="1:15" ht="54.75" customHeight="1" thickBot="1" x14ac:dyDescent="0.25">
      <c r="A20" s="682" t="s">
        <v>889</v>
      </c>
      <c r="B20" s="682" t="s">
        <v>890</v>
      </c>
      <c r="C20" s="682" t="s">
        <v>21</v>
      </c>
      <c r="D20" s="682" t="s">
        <v>891</v>
      </c>
      <c r="E20" s="682" t="s">
        <v>892</v>
      </c>
      <c r="F20" s="682" t="s">
        <v>893</v>
      </c>
      <c r="G20" s="682" t="s">
        <v>894</v>
      </c>
      <c r="H20" s="125">
        <v>1.3</v>
      </c>
      <c r="I20" s="577" t="s">
        <v>909</v>
      </c>
      <c r="J20" s="578" t="s">
        <v>896</v>
      </c>
      <c r="K20" s="3"/>
      <c r="L20" s="4">
        <f>SUM(L21:L26)</f>
        <v>10</v>
      </c>
      <c r="M20" s="4" t="s">
        <v>932</v>
      </c>
      <c r="N20" s="4">
        <v>410</v>
      </c>
      <c r="O20" s="582">
        <v>2300000000</v>
      </c>
    </row>
    <row r="21" spans="1:15" ht="54.75" customHeight="1" thickBot="1" x14ac:dyDescent="0.25">
      <c r="A21" s="682"/>
      <c r="B21" s="682"/>
      <c r="C21" s="682"/>
      <c r="D21" s="682"/>
      <c r="E21" s="682"/>
      <c r="F21" s="682"/>
      <c r="G21" s="682"/>
      <c r="H21" s="126" t="s">
        <v>304</v>
      </c>
      <c r="I21" s="116" t="s">
        <v>897</v>
      </c>
      <c r="J21" s="19" t="s">
        <v>898</v>
      </c>
      <c r="K21" s="19" t="s">
        <v>17</v>
      </c>
      <c r="L21" s="7">
        <v>1</v>
      </c>
      <c r="M21" s="7" t="s">
        <v>153</v>
      </c>
      <c r="N21" s="270"/>
      <c r="O21" s="271"/>
    </row>
    <row r="22" spans="1:15" ht="54.75" customHeight="1" thickBot="1" x14ac:dyDescent="0.25">
      <c r="A22" s="682"/>
      <c r="B22" s="682"/>
      <c r="C22" s="682"/>
      <c r="D22" s="682"/>
      <c r="E22" s="682"/>
      <c r="F22" s="682"/>
      <c r="G22" s="682"/>
      <c r="H22" s="127" t="s">
        <v>305</v>
      </c>
      <c r="I22" s="20" t="s">
        <v>276</v>
      </c>
      <c r="J22" s="168" t="s">
        <v>899</v>
      </c>
      <c r="K22" s="19" t="s">
        <v>17</v>
      </c>
      <c r="L22" s="12">
        <v>1</v>
      </c>
      <c r="M22" s="12" t="s">
        <v>900</v>
      </c>
      <c r="N22" s="270"/>
      <c r="O22" s="271"/>
    </row>
    <row r="23" spans="1:15" ht="54.75" customHeight="1" thickBot="1" x14ac:dyDescent="0.25">
      <c r="A23" s="682"/>
      <c r="B23" s="682"/>
      <c r="C23" s="682"/>
      <c r="D23" s="682"/>
      <c r="E23" s="682"/>
      <c r="F23" s="682"/>
      <c r="G23" s="682"/>
      <c r="H23" s="126" t="s">
        <v>306</v>
      </c>
      <c r="I23" s="117" t="s">
        <v>901</v>
      </c>
      <c r="J23" s="168" t="s">
        <v>899</v>
      </c>
      <c r="K23" s="19" t="s">
        <v>17</v>
      </c>
      <c r="L23" s="12">
        <v>1</v>
      </c>
      <c r="M23" s="12" t="s">
        <v>0</v>
      </c>
      <c r="N23" s="270"/>
      <c r="O23" s="271"/>
    </row>
    <row r="24" spans="1:15" ht="54.75" customHeight="1" thickBot="1" x14ac:dyDescent="0.25">
      <c r="A24" s="682"/>
      <c r="B24" s="682"/>
      <c r="C24" s="682"/>
      <c r="D24" s="682"/>
      <c r="E24" s="682"/>
      <c r="F24" s="682"/>
      <c r="G24" s="682"/>
      <c r="H24" s="127" t="s">
        <v>307</v>
      </c>
      <c r="I24" s="117" t="s">
        <v>902</v>
      </c>
      <c r="J24" s="168" t="s">
        <v>899</v>
      </c>
      <c r="K24" s="19" t="s">
        <v>17</v>
      </c>
      <c r="L24" s="12">
        <v>1</v>
      </c>
      <c r="M24" s="12" t="s">
        <v>0</v>
      </c>
      <c r="N24" s="270"/>
      <c r="O24" s="271"/>
    </row>
    <row r="25" spans="1:15" ht="54.75" customHeight="1" thickBot="1" x14ac:dyDescent="0.25">
      <c r="A25" s="682"/>
      <c r="B25" s="682"/>
      <c r="C25" s="682"/>
      <c r="D25" s="682"/>
      <c r="E25" s="682"/>
      <c r="F25" s="682"/>
      <c r="G25" s="682"/>
      <c r="H25" s="126" t="s">
        <v>308</v>
      </c>
      <c r="I25" s="118" t="s">
        <v>903</v>
      </c>
      <c r="J25" s="168" t="s">
        <v>899</v>
      </c>
      <c r="K25" s="20" t="s">
        <v>17</v>
      </c>
      <c r="L25" s="77">
        <v>1</v>
      </c>
      <c r="M25" s="12" t="s">
        <v>0</v>
      </c>
      <c r="N25" s="270"/>
      <c r="O25" s="271"/>
    </row>
    <row r="26" spans="1:15" ht="54.75" customHeight="1" thickBot="1" x14ac:dyDescent="0.25">
      <c r="A26" s="682"/>
      <c r="B26" s="682"/>
      <c r="C26" s="682"/>
      <c r="D26" s="682"/>
      <c r="E26" s="682"/>
      <c r="F26" s="682"/>
      <c r="G26" s="682"/>
      <c r="H26" s="129" t="s">
        <v>309</v>
      </c>
      <c r="I26" s="118" t="s">
        <v>904</v>
      </c>
      <c r="J26" s="76" t="s">
        <v>905</v>
      </c>
      <c r="K26" s="222" t="s">
        <v>32</v>
      </c>
      <c r="L26" s="77">
        <v>5</v>
      </c>
      <c r="M26" s="77" t="s">
        <v>906</v>
      </c>
      <c r="N26" s="270"/>
      <c r="O26" s="271"/>
    </row>
    <row r="27" spans="1:15" ht="54.75" customHeight="1" thickBot="1" x14ac:dyDescent="0.25">
      <c r="A27" s="682" t="s">
        <v>889</v>
      </c>
      <c r="B27" s="682" t="s">
        <v>890</v>
      </c>
      <c r="C27" s="682" t="s">
        <v>21</v>
      </c>
      <c r="D27" s="682" t="s">
        <v>891</v>
      </c>
      <c r="E27" s="682" t="s">
        <v>892</v>
      </c>
      <c r="F27" s="682" t="s">
        <v>893</v>
      </c>
      <c r="G27" s="682" t="s">
        <v>894</v>
      </c>
      <c r="H27" s="125">
        <v>1.4</v>
      </c>
      <c r="I27" s="577" t="s">
        <v>909</v>
      </c>
      <c r="J27" s="578" t="s">
        <v>896</v>
      </c>
      <c r="K27" s="3"/>
      <c r="L27" s="4">
        <f>SUM(L28:L33)</f>
        <v>10</v>
      </c>
      <c r="M27" s="4" t="s">
        <v>933</v>
      </c>
      <c r="N27" s="4">
        <v>1505</v>
      </c>
      <c r="O27" s="582">
        <v>2273837388</v>
      </c>
    </row>
    <row r="28" spans="1:15" ht="54.75" customHeight="1" thickBot="1" x14ac:dyDescent="0.25">
      <c r="A28" s="682"/>
      <c r="B28" s="682"/>
      <c r="C28" s="682"/>
      <c r="D28" s="682"/>
      <c r="E28" s="682"/>
      <c r="F28" s="682"/>
      <c r="G28" s="682"/>
      <c r="H28" s="126" t="s">
        <v>312</v>
      </c>
      <c r="I28" s="116" t="s">
        <v>897</v>
      </c>
      <c r="J28" s="19" t="s">
        <v>898</v>
      </c>
      <c r="K28" s="19" t="s">
        <v>17</v>
      </c>
      <c r="L28" s="7">
        <v>1</v>
      </c>
      <c r="M28" s="7" t="s">
        <v>153</v>
      </c>
      <c r="N28" s="270"/>
      <c r="O28" s="271"/>
    </row>
    <row r="29" spans="1:15" ht="54.75" customHeight="1" thickBot="1" x14ac:dyDescent="0.25">
      <c r="A29" s="682"/>
      <c r="B29" s="682"/>
      <c r="C29" s="682"/>
      <c r="D29" s="682"/>
      <c r="E29" s="682"/>
      <c r="F29" s="682"/>
      <c r="G29" s="682"/>
      <c r="H29" s="127" t="s">
        <v>314</v>
      </c>
      <c r="I29" s="20" t="s">
        <v>276</v>
      </c>
      <c r="J29" s="168" t="s">
        <v>899</v>
      </c>
      <c r="K29" s="19" t="s">
        <v>17</v>
      </c>
      <c r="L29" s="12">
        <v>1</v>
      </c>
      <c r="M29" s="12" t="s">
        <v>900</v>
      </c>
      <c r="N29" s="270"/>
      <c r="O29" s="271"/>
    </row>
    <row r="30" spans="1:15" ht="54.75" customHeight="1" thickBot="1" x14ac:dyDescent="0.25">
      <c r="A30" s="682"/>
      <c r="B30" s="682"/>
      <c r="C30" s="682"/>
      <c r="D30" s="682"/>
      <c r="E30" s="682"/>
      <c r="F30" s="682"/>
      <c r="G30" s="682"/>
      <c r="H30" s="126" t="s">
        <v>316</v>
      </c>
      <c r="I30" s="117" t="s">
        <v>901</v>
      </c>
      <c r="J30" s="168" t="s">
        <v>899</v>
      </c>
      <c r="K30" s="19" t="s">
        <v>17</v>
      </c>
      <c r="L30" s="12">
        <v>1</v>
      </c>
      <c r="M30" s="12" t="s">
        <v>0</v>
      </c>
      <c r="N30" s="270"/>
      <c r="O30" s="271"/>
    </row>
    <row r="31" spans="1:15" ht="54.75" customHeight="1" thickBot="1" x14ac:dyDescent="0.25">
      <c r="A31" s="682"/>
      <c r="B31" s="682"/>
      <c r="C31" s="682"/>
      <c r="D31" s="682"/>
      <c r="E31" s="682"/>
      <c r="F31" s="682"/>
      <c r="G31" s="682"/>
      <c r="H31" s="127" t="s">
        <v>318</v>
      </c>
      <c r="I31" s="117" t="s">
        <v>902</v>
      </c>
      <c r="J31" s="168" t="s">
        <v>899</v>
      </c>
      <c r="K31" s="19" t="s">
        <v>17</v>
      </c>
      <c r="L31" s="12">
        <v>1</v>
      </c>
      <c r="M31" s="12" t="s">
        <v>0</v>
      </c>
      <c r="N31" s="270"/>
      <c r="O31" s="271"/>
    </row>
    <row r="32" spans="1:15" ht="54.75" customHeight="1" thickBot="1" x14ac:dyDescent="0.25">
      <c r="A32" s="682"/>
      <c r="B32" s="682"/>
      <c r="C32" s="682"/>
      <c r="D32" s="682"/>
      <c r="E32" s="682"/>
      <c r="F32" s="682"/>
      <c r="G32" s="682"/>
      <c r="H32" s="126" t="s">
        <v>319</v>
      </c>
      <c r="I32" s="118" t="s">
        <v>903</v>
      </c>
      <c r="J32" s="168" t="s">
        <v>899</v>
      </c>
      <c r="K32" s="20" t="s">
        <v>17</v>
      </c>
      <c r="L32" s="77">
        <v>1</v>
      </c>
      <c r="M32" s="12" t="s">
        <v>0</v>
      </c>
      <c r="N32" s="270"/>
      <c r="O32" s="271"/>
    </row>
    <row r="33" spans="1:15" ht="54.75" customHeight="1" thickBot="1" x14ac:dyDescent="0.25">
      <c r="A33" s="682"/>
      <c r="B33" s="682"/>
      <c r="C33" s="682"/>
      <c r="D33" s="682"/>
      <c r="E33" s="682"/>
      <c r="F33" s="682"/>
      <c r="G33" s="682"/>
      <c r="H33" s="129" t="s">
        <v>320</v>
      </c>
      <c r="I33" s="118" t="s">
        <v>904</v>
      </c>
      <c r="J33" s="76" t="s">
        <v>905</v>
      </c>
      <c r="K33" s="222" t="s">
        <v>32</v>
      </c>
      <c r="L33" s="77">
        <v>5</v>
      </c>
      <c r="M33" s="77" t="s">
        <v>906</v>
      </c>
      <c r="N33" s="270"/>
      <c r="O33" s="271"/>
    </row>
    <row r="34" spans="1:15" ht="54.75" customHeight="1" thickBot="1" x14ac:dyDescent="0.25">
      <c r="A34" s="682" t="s">
        <v>889</v>
      </c>
      <c r="B34" s="682" t="s">
        <v>890</v>
      </c>
      <c r="C34" s="682" t="s">
        <v>21</v>
      </c>
      <c r="D34" s="682" t="s">
        <v>891</v>
      </c>
      <c r="E34" s="682" t="s">
        <v>892</v>
      </c>
      <c r="F34" s="682" t="s">
        <v>893</v>
      </c>
      <c r="G34" s="682" t="s">
        <v>894</v>
      </c>
      <c r="H34" s="125">
        <v>1.5</v>
      </c>
      <c r="I34" s="577" t="s">
        <v>910</v>
      </c>
      <c r="J34" s="578" t="s">
        <v>896</v>
      </c>
      <c r="K34" s="3"/>
      <c r="L34" s="4">
        <f>SUM(L35:L40)</f>
        <v>10</v>
      </c>
      <c r="M34" s="4" t="s">
        <v>934</v>
      </c>
      <c r="N34" s="4">
        <v>75</v>
      </c>
      <c r="O34" s="582">
        <v>900000000</v>
      </c>
    </row>
    <row r="35" spans="1:15" ht="54.75" customHeight="1" thickBot="1" x14ac:dyDescent="0.25">
      <c r="A35" s="682"/>
      <c r="B35" s="682"/>
      <c r="C35" s="682"/>
      <c r="D35" s="682"/>
      <c r="E35" s="682"/>
      <c r="F35" s="682"/>
      <c r="G35" s="682"/>
      <c r="H35" s="282" t="s">
        <v>327</v>
      </c>
      <c r="I35" s="116" t="s">
        <v>897</v>
      </c>
      <c r="J35" s="19" t="s">
        <v>898</v>
      </c>
      <c r="K35" s="19" t="s">
        <v>17</v>
      </c>
      <c r="L35" s="7">
        <v>1</v>
      </c>
      <c r="M35" s="7" t="s">
        <v>153</v>
      </c>
      <c r="N35" s="270"/>
      <c r="O35" s="271"/>
    </row>
    <row r="36" spans="1:15" ht="54.75" customHeight="1" thickBot="1" x14ac:dyDescent="0.25">
      <c r="A36" s="682"/>
      <c r="B36" s="682"/>
      <c r="C36" s="682"/>
      <c r="D36" s="682"/>
      <c r="E36" s="682"/>
      <c r="F36" s="682"/>
      <c r="G36" s="682"/>
      <c r="H36" s="127" t="s">
        <v>329</v>
      </c>
      <c r="I36" s="20" t="s">
        <v>276</v>
      </c>
      <c r="J36" s="168" t="s">
        <v>899</v>
      </c>
      <c r="K36" s="19" t="s">
        <v>17</v>
      </c>
      <c r="L36" s="12">
        <v>1</v>
      </c>
      <c r="M36" s="12" t="s">
        <v>900</v>
      </c>
      <c r="N36" s="270"/>
      <c r="O36" s="271"/>
    </row>
    <row r="37" spans="1:15" ht="54.75" customHeight="1" thickBot="1" x14ac:dyDescent="0.25">
      <c r="A37" s="682"/>
      <c r="B37" s="682"/>
      <c r="C37" s="682"/>
      <c r="D37" s="682"/>
      <c r="E37" s="682"/>
      <c r="F37" s="682"/>
      <c r="G37" s="682"/>
      <c r="H37" s="127" t="s">
        <v>330</v>
      </c>
      <c r="I37" s="117" t="s">
        <v>901</v>
      </c>
      <c r="J37" s="168" t="s">
        <v>899</v>
      </c>
      <c r="K37" s="19" t="s">
        <v>17</v>
      </c>
      <c r="L37" s="12">
        <v>1</v>
      </c>
      <c r="M37" s="12" t="s">
        <v>0</v>
      </c>
      <c r="N37" s="270"/>
      <c r="O37" s="271"/>
    </row>
    <row r="38" spans="1:15" ht="54.75" customHeight="1" thickBot="1" x14ac:dyDescent="0.25">
      <c r="A38" s="682"/>
      <c r="B38" s="682"/>
      <c r="C38" s="682"/>
      <c r="D38" s="682"/>
      <c r="E38" s="682"/>
      <c r="F38" s="682"/>
      <c r="G38" s="682"/>
      <c r="H38" s="127" t="s">
        <v>331</v>
      </c>
      <c r="I38" s="117" t="s">
        <v>902</v>
      </c>
      <c r="J38" s="168" t="s">
        <v>899</v>
      </c>
      <c r="K38" s="19" t="s">
        <v>17</v>
      </c>
      <c r="L38" s="12">
        <v>1</v>
      </c>
      <c r="M38" s="12" t="s">
        <v>0</v>
      </c>
      <c r="N38" s="270"/>
      <c r="O38" s="271"/>
    </row>
    <row r="39" spans="1:15" ht="54.75" customHeight="1" thickBot="1" x14ac:dyDescent="0.25">
      <c r="A39" s="682"/>
      <c r="B39" s="682"/>
      <c r="C39" s="682"/>
      <c r="D39" s="682"/>
      <c r="E39" s="682"/>
      <c r="F39" s="682"/>
      <c r="G39" s="682"/>
      <c r="H39" s="127" t="s">
        <v>332</v>
      </c>
      <c r="I39" s="118" t="s">
        <v>903</v>
      </c>
      <c r="J39" s="168" t="s">
        <v>899</v>
      </c>
      <c r="K39" s="20" t="s">
        <v>17</v>
      </c>
      <c r="L39" s="77">
        <v>1</v>
      </c>
      <c r="M39" s="12" t="s">
        <v>0</v>
      </c>
      <c r="N39" s="270"/>
      <c r="O39" s="271"/>
    </row>
    <row r="40" spans="1:15" ht="54.75" customHeight="1" thickBot="1" x14ac:dyDescent="0.25">
      <c r="A40" s="682"/>
      <c r="B40" s="682"/>
      <c r="C40" s="682"/>
      <c r="D40" s="682"/>
      <c r="E40" s="682"/>
      <c r="F40" s="682"/>
      <c r="G40" s="682"/>
      <c r="H40" s="127" t="s">
        <v>333</v>
      </c>
      <c r="I40" s="118" t="s">
        <v>904</v>
      </c>
      <c r="J40" s="76" t="s">
        <v>905</v>
      </c>
      <c r="K40" s="222" t="s">
        <v>32</v>
      </c>
      <c r="L40" s="77">
        <v>5</v>
      </c>
      <c r="M40" s="77" t="s">
        <v>906</v>
      </c>
      <c r="N40" s="270"/>
      <c r="O40" s="271"/>
    </row>
    <row r="41" spans="1:15" ht="54.75" customHeight="1" thickBot="1" x14ac:dyDescent="0.25">
      <c r="A41" s="682" t="s">
        <v>889</v>
      </c>
      <c r="B41" s="682" t="s">
        <v>890</v>
      </c>
      <c r="C41" s="682" t="s">
        <v>21</v>
      </c>
      <c r="D41" s="682" t="s">
        <v>891</v>
      </c>
      <c r="E41" s="682" t="s">
        <v>892</v>
      </c>
      <c r="F41" s="682" t="s">
        <v>893</v>
      </c>
      <c r="G41" s="682" t="s">
        <v>894</v>
      </c>
      <c r="H41" s="125">
        <v>1.6</v>
      </c>
      <c r="I41" s="577" t="s">
        <v>911</v>
      </c>
      <c r="J41" s="578" t="s">
        <v>896</v>
      </c>
      <c r="K41" s="3"/>
      <c r="L41" s="4">
        <f>SUM(L42:L47)</f>
        <v>10</v>
      </c>
      <c r="M41" s="4" t="s">
        <v>935</v>
      </c>
      <c r="N41" s="4">
        <v>1477</v>
      </c>
      <c r="O41" s="582">
        <v>10712094761</v>
      </c>
    </row>
    <row r="42" spans="1:15" ht="54.75" customHeight="1" thickBot="1" x14ac:dyDescent="0.25">
      <c r="A42" s="682"/>
      <c r="B42" s="682"/>
      <c r="C42" s="682"/>
      <c r="D42" s="682"/>
      <c r="E42" s="682"/>
      <c r="F42" s="682"/>
      <c r="G42" s="682"/>
      <c r="H42" s="126" t="s">
        <v>340</v>
      </c>
      <c r="I42" s="116" t="s">
        <v>897</v>
      </c>
      <c r="J42" s="19" t="s">
        <v>898</v>
      </c>
      <c r="K42" s="19" t="s">
        <v>17</v>
      </c>
      <c r="L42" s="7">
        <v>1</v>
      </c>
      <c r="M42" s="7" t="s">
        <v>153</v>
      </c>
      <c r="N42" s="270"/>
      <c r="O42" s="271"/>
    </row>
    <row r="43" spans="1:15" ht="54.75" customHeight="1" thickBot="1" x14ac:dyDescent="0.25">
      <c r="A43" s="682"/>
      <c r="B43" s="682"/>
      <c r="C43" s="682"/>
      <c r="D43" s="682"/>
      <c r="E43" s="682"/>
      <c r="F43" s="682"/>
      <c r="G43" s="682"/>
      <c r="H43" s="127" t="s">
        <v>912</v>
      </c>
      <c r="I43" s="20" t="s">
        <v>276</v>
      </c>
      <c r="J43" s="168" t="s">
        <v>899</v>
      </c>
      <c r="K43" s="19" t="s">
        <v>17</v>
      </c>
      <c r="L43" s="12">
        <v>1</v>
      </c>
      <c r="M43" s="12" t="s">
        <v>900</v>
      </c>
      <c r="N43" s="270"/>
      <c r="O43" s="271"/>
    </row>
    <row r="44" spans="1:15" ht="54.75" customHeight="1" thickBot="1" x14ac:dyDescent="0.25">
      <c r="A44" s="682"/>
      <c r="B44" s="682"/>
      <c r="C44" s="682"/>
      <c r="D44" s="682"/>
      <c r="E44" s="682"/>
      <c r="F44" s="682"/>
      <c r="G44" s="682"/>
      <c r="H44" s="126" t="s">
        <v>342</v>
      </c>
      <c r="I44" s="117" t="s">
        <v>901</v>
      </c>
      <c r="J44" s="168" t="s">
        <v>899</v>
      </c>
      <c r="K44" s="19" t="s">
        <v>17</v>
      </c>
      <c r="L44" s="12">
        <v>1</v>
      </c>
      <c r="M44" s="12" t="s">
        <v>0</v>
      </c>
      <c r="N44" s="270"/>
      <c r="O44" s="271"/>
    </row>
    <row r="45" spans="1:15" ht="54.75" customHeight="1" thickBot="1" x14ac:dyDescent="0.25">
      <c r="A45" s="682"/>
      <c r="B45" s="682"/>
      <c r="C45" s="682"/>
      <c r="D45" s="682"/>
      <c r="E45" s="682"/>
      <c r="F45" s="682"/>
      <c r="G45" s="682"/>
      <c r="H45" s="127" t="s">
        <v>913</v>
      </c>
      <c r="I45" s="117" t="s">
        <v>902</v>
      </c>
      <c r="J45" s="168" t="s">
        <v>899</v>
      </c>
      <c r="K45" s="19" t="s">
        <v>17</v>
      </c>
      <c r="L45" s="12">
        <v>1</v>
      </c>
      <c r="M45" s="12" t="s">
        <v>0</v>
      </c>
      <c r="N45" s="270"/>
      <c r="O45" s="271"/>
    </row>
    <row r="46" spans="1:15" ht="54.75" customHeight="1" thickBot="1" x14ac:dyDescent="0.25">
      <c r="A46" s="682"/>
      <c r="B46" s="682"/>
      <c r="C46" s="682"/>
      <c r="D46" s="682"/>
      <c r="E46" s="682"/>
      <c r="F46" s="682"/>
      <c r="G46" s="682"/>
      <c r="H46" s="126" t="s">
        <v>344</v>
      </c>
      <c r="I46" s="118" t="s">
        <v>903</v>
      </c>
      <c r="J46" s="168" t="s">
        <v>899</v>
      </c>
      <c r="K46" s="20" t="s">
        <v>17</v>
      </c>
      <c r="L46" s="77">
        <v>1</v>
      </c>
      <c r="M46" s="12" t="s">
        <v>0</v>
      </c>
      <c r="N46" s="270"/>
      <c r="O46" s="271"/>
    </row>
    <row r="47" spans="1:15" ht="54.75" customHeight="1" thickBot="1" x14ac:dyDescent="0.25">
      <c r="A47" s="682"/>
      <c r="B47" s="682"/>
      <c r="C47" s="682"/>
      <c r="D47" s="682"/>
      <c r="E47" s="682"/>
      <c r="F47" s="682"/>
      <c r="G47" s="682"/>
      <c r="H47" s="129" t="s">
        <v>914</v>
      </c>
      <c r="I47" s="118" t="s">
        <v>904</v>
      </c>
      <c r="J47" s="76" t="s">
        <v>905</v>
      </c>
      <c r="K47" s="222" t="s">
        <v>32</v>
      </c>
      <c r="L47" s="77">
        <v>5</v>
      </c>
      <c r="M47" s="77" t="s">
        <v>906</v>
      </c>
      <c r="N47" s="270"/>
      <c r="O47" s="271"/>
    </row>
    <row r="48" spans="1:15" ht="54.75" customHeight="1" thickBot="1" x14ac:dyDescent="0.25">
      <c r="A48" s="682" t="s">
        <v>889</v>
      </c>
      <c r="B48" s="682" t="s">
        <v>890</v>
      </c>
      <c r="C48" s="682" t="s">
        <v>21</v>
      </c>
      <c r="D48" s="682" t="s">
        <v>891</v>
      </c>
      <c r="E48" s="682" t="s">
        <v>892</v>
      </c>
      <c r="F48" s="682" t="s">
        <v>893</v>
      </c>
      <c r="G48" s="682" t="s">
        <v>894</v>
      </c>
      <c r="H48" s="125">
        <v>1.7</v>
      </c>
      <c r="I48" s="577" t="s">
        <v>915</v>
      </c>
      <c r="J48" s="578" t="s">
        <v>896</v>
      </c>
      <c r="K48" s="3"/>
      <c r="L48" s="4">
        <f>SUM(L49:L54)</f>
        <v>13</v>
      </c>
      <c r="M48" s="4" t="s">
        <v>936</v>
      </c>
      <c r="N48" s="4">
        <v>316</v>
      </c>
      <c r="O48" s="582">
        <v>3478203060</v>
      </c>
    </row>
    <row r="49" spans="1:15" ht="54.75" customHeight="1" thickBot="1" x14ac:dyDescent="0.25">
      <c r="A49" s="682"/>
      <c r="B49" s="682"/>
      <c r="C49" s="682"/>
      <c r="D49" s="682"/>
      <c r="E49" s="682"/>
      <c r="F49" s="682"/>
      <c r="G49" s="682"/>
      <c r="H49" s="126" t="s">
        <v>348</v>
      </c>
      <c r="I49" s="116" t="s">
        <v>897</v>
      </c>
      <c r="J49" s="19" t="s">
        <v>898</v>
      </c>
      <c r="K49" s="19" t="s">
        <v>17</v>
      </c>
      <c r="L49" s="7">
        <v>1</v>
      </c>
      <c r="M49" s="7" t="s">
        <v>153</v>
      </c>
      <c r="N49" s="270"/>
      <c r="O49" s="271"/>
    </row>
    <row r="50" spans="1:15" ht="54.75" customHeight="1" thickBot="1" x14ac:dyDescent="0.25">
      <c r="A50" s="682"/>
      <c r="B50" s="682"/>
      <c r="C50" s="682"/>
      <c r="D50" s="682"/>
      <c r="E50" s="682"/>
      <c r="F50" s="682"/>
      <c r="G50" s="682"/>
      <c r="H50" s="127" t="s">
        <v>916</v>
      </c>
      <c r="I50" s="20" t="s">
        <v>276</v>
      </c>
      <c r="J50" s="168" t="s">
        <v>899</v>
      </c>
      <c r="K50" s="19" t="s">
        <v>17</v>
      </c>
      <c r="L50" s="12">
        <v>1</v>
      </c>
      <c r="M50" s="12" t="s">
        <v>900</v>
      </c>
      <c r="N50" s="270"/>
      <c r="O50" s="271"/>
    </row>
    <row r="51" spans="1:15" ht="54.75" customHeight="1" thickBot="1" x14ac:dyDescent="0.25">
      <c r="A51" s="682"/>
      <c r="B51" s="682"/>
      <c r="C51" s="682"/>
      <c r="D51" s="682"/>
      <c r="E51" s="682"/>
      <c r="F51" s="682"/>
      <c r="G51" s="682"/>
      <c r="H51" s="126" t="s">
        <v>350</v>
      </c>
      <c r="I51" s="117" t="s">
        <v>901</v>
      </c>
      <c r="J51" s="168" t="s">
        <v>899</v>
      </c>
      <c r="K51" s="19" t="s">
        <v>17</v>
      </c>
      <c r="L51" s="12">
        <v>1</v>
      </c>
      <c r="M51" s="12" t="s">
        <v>0</v>
      </c>
      <c r="N51" s="270"/>
      <c r="O51" s="271"/>
    </row>
    <row r="52" spans="1:15" ht="54.75" customHeight="1" thickBot="1" x14ac:dyDescent="0.25">
      <c r="A52" s="682"/>
      <c r="B52" s="682"/>
      <c r="C52" s="682"/>
      <c r="D52" s="682"/>
      <c r="E52" s="682"/>
      <c r="F52" s="682"/>
      <c r="G52" s="682"/>
      <c r="H52" s="127" t="s">
        <v>351</v>
      </c>
      <c r="I52" s="117" t="s">
        <v>902</v>
      </c>
      <c r="J52" s="168" t="s">
        <v>899</v>
      </c>
      <c r="K52" s="19" t="s">
        <v>17</v>
      </c>
      <c r="L52" s="12">
        <v>1</v>
      </c>
      <c r="M52" s="12" t="s">
        <v>0</v>
      </c>
      <c r="N52" s="270"/>
      <c r="O52" s="271"/>
    </row>
    <row r="53" spans="1:15" ht="54.75" customHeight="1" thickBot="1" x14ac:dyDescent="0.25">
      <c r="A53" s="682"/>
      <c r="B53" s="682"/>
      <c r="C53" s="682"/>
      <c r="D53" s="682"/>
      <c r="E53" s="682"/>
      <c r="F53" s="682"/>
      <c r="G53" s="682"/>
      <c r="H53" s="126" t="s">
        <v>352</v>
      </c>
      <c r="I53" s="118" t="s">
        <v>903</v>
      </c>
      <c r="J53" s="168" t="s">
        <v>899</v>
      </c>
      <c r="K53" s="20" t="s">
        <v>17</v>
      </c>
      <c r="L53" s="77">
        <v>1</v>
      </c>
      <c r="M53" s="12" t="s">
        <v>0</v>
      </c>
      <c r="N53" s="270"/>
      <c r="O53" s="271"/>
    </row>
    <row r="54" spans="1:15" ht="54.75" customHeight="1" thickBot="1" x14ac:dyDescent="0.25">
      <c r="A54" s="682"/>
      <c r="B54" s="682"/>
      <c r="C54" s="682"/>
      <c r="D54" s="682"/>
      <c r="E54" s="682"/>
      <c r="F54" s="682"/>
      <c r="G54" s="682"/>
      <c r="H54" s="129" t="s">
        <v>917</v>
      </c>
      <c r="I54" s="118" t="s">
        <v>904</v>
      </c>
      <c r="J54" s="76" t="s">
        <v>905</v>
      </c>
      <c r="K54" s="222" t="s">
        <v>32</v>
      </c>
      <c r="L54" s="77">
        <v>8</v>
      </c>
      <c r="M54" s="77" t="s">
        <v>906</v>
      </c>
      <c r="N54" s="270"/>
      <c r="O54" s="271"/>
    </row>
    <row r="55" spans="1:15" ht="54.75" customHeight="1" thickBot="1" x14ac:dyDescent="0.25">
      <c r="A55" s="682" t="s">
        <v>889</v>
      </c>
      <c r="B55" s="682" t="s">
        <v>890</v>
      </c>
      <c r="C55" s="682" t="s">
        <v>21</v>
      </c>
      <c r="D55" s="682" t="s">
        <v>891</v>
      </c>
      <c r="E55" s="682" t="s">
        <v>892</v>
      </c>
      <c r="F55" s="682" t="s">
        <v>893</v>
      </c>
      <c r="G55" s="682" t="s">
        <v>894</v>
      </c>
      <c r="H55" s="125">
        <v>1.8</v>
      </c>
      <c r="I55" s="577" t="s">
        <v>918</v>
      </c>
      <c r="J55" s="578" t="s">
        <v>896</v>
      </c>
      <c r="K55" s="3"/>
      <c r="L55" s="4">
        <f>SUM(L56:L61)</f>
        <v>13</v>
      </c>
      <c r="M55" s="4" t="s">
        <v>937</v>
      </c>
      <c r="N55" s="4">
        <v>10</v>
      </c>
      <c r="O55" s="582">
        <v>1506384790</v>
      </c>
    </row>
    <row r="56" spans="1:15" ht="54.75" customHeight="1" thickBot="1" x14ac:dyDescent="0.25">
      <c r="A56" s="682"/>
      <c r="B56" s="682"/>
      <c r="C56" s="682"/>
      <c r="D56" s="682"/>
      <c r="E56" s="682"/>
      <c r="F56" s="682"/>
      <c r="G56" s="682"/>
      <c r="H56" s="282" t="s">
        <v>356</v>
      </c>
      <c r="I56" s="116" t="s">
        <v>897</v>
      </c>
      <c r="J56" s="19" t="s">
        <v>898</v>
      </c>
      <c r="K56" s="19" t="s">
        <v>17</v>
      </c>
      <c r="L56" s="7">
        <v>1</v>
      </c>
      <c r="M56" s="7" t="s">
        <v>153</v>
      </c>
      <c r="N56" s="270"/>
      <c r="O56" s="271"/>
    </row>
    <row r="57" spans="1:15" ht="54.75" customHeight="1" thickBot="1" x14ac:dyDescent="0.25">
      <c r="A57" s="682"/>
      <c r="B57" s="682"/>
      <c r="C57" s="682"/>
      <c r="D57" s="682"/>
      <c r="E57" s="682"/>
      <c r="F57" s="682"/>
      <c r="G57" s="682"/>
      <c r="H57" s="127" t="s">
        <v>919</v>
      </c>
      <c r="I57" s="20" t="s">
        <v>276</v>
      </c>
      <c r="J57" s="168" t="s">
        <v>899</v>
      </c>
      <c r="K57" s="19" t="s">
        <v>17</v>
      </c>
      <c r="L57" s="12">
        <v>1</v>
      </c>
      <c r="M57" s="12" t="s">
        <v>900</v>
      </c>
      <c r="N57" s="270"/>
      <c r="O57" s="271"/>
    </row>
    <row r="58" spans="1:15" ht="54.75" customHeight="1" thickBot="1" x14ac:dyDescent="0.25">
      <c r="A58" s="682"/>
      <c r="B58" s="682"/>
      <c r="C58" s="682"/>
      <c r="D58" s="682"/>
      <c r="E58" s="682"/>
      <c r="F58" s="682"/>
      <c r="G58" s="682"/>
      <c r="H58" s="127" t="s">
        <v>358</v>
      </c>
      <c r="I58" s="117" t="s">
        <v>901</v>
      </c>
      <c r="J58" s="168" t="s">
        <v>899</v>
      </c>
      <c r="K58" s="19" t="s">
        <v>17</v>
      </c>
      <c r="L58" s="12">
        <v>1</v>
      </c>
      <c r="M58" s="12" t="s">
        <v>0</v>
      </c>
      <c r="N58" s="270"/>
      <c r="O58" s="271"/>
    </row>
    <row r="59" spans="1:15" ht="54.75" customHeight="1" thickBot="1" x14ac:dyDescent="0.25">
      <c r="A59" s="682"/>
      <c r="B59" s="682"/>
      <c r="C59" s="682"/>
      <c r="D59" s="682"/>
      <c r="E59" s="682"/>
      <c r="F59" s="682"/>
      <c r="G59" s="682"/>
      <c r="H59" s="127" t="s">
        <v>359</v>
      </c>
      <c r="I59" s="117" t="s">
        <v>902</v>
      </c>
      <c r="J59" s="168" t="s">
        <v>899</v>
      </c>
      <c r="K59" s="19" t="s">
        <v>17</v>
      </c>
      <c r="L59" s="12">
        <v>1</v>
      </c>
      <c r="M59" s="12" t="s">
        <v>0</v>
      </c>
      <c r="N59" s="270"/>
      <c r="O59" s="271"/>
    </row>
    <row r="60" spans="1:15" ht="54.75" customHeight="1" thickBot="1" x14ac:dyDescent="0.25">
      <c r="A60" s="682"/>
      <c r="B60" s="682"/>
      <c r="C60" s="682"/>
      <c r="D60" s="682"/>
      <c r="E60" s="682"/>
      <c r="F60" s="682"/>
      <c r="G60" s="682"/>
      <c r="H60" s="127" t="s">
        <v>360</v>
      </c>
      <c r="I60" s="118" t="s">
        <v>903</v>
      </c>
      <c r="J60" s="168" t="s">
        <v>899</v>
      </c>
      <c r="K60" s="20" t="s">
        <v>17</v>
      </c>
      <c r="L60" s="77">
        <v>1</v>
      </c>
      <c r="M60" s="12" t="s">
        <v>0</v>
      </c>
      <c r="N60" s="270"/>
      <c r="O60" s="271"/>
    </row>
    <row r="61" spans="1:15" ht="54.75" customHeight="1" thickBot="1" x14ac:dyDescent="0.25">
      <c r="A61" s="682"/>
      <c r="B61" s="682"/>
      <c r="C61" s="682"/>
      <c r="D61" s="682"/>
      <c r="E61" s="682"/>
      <c r="F61" s="682"/>
      <c r="G61" s="682"/>
      <c r="H61" s="127" t="s">
        <v>920</v>
      </c>
      <c r="I61" s="118" t="s">
        <v>904</v>
      </c>
      <c r="J61" s="76" t="s">
        <v>905</v>
      </c>
      <c r="K61" s="222" t="s">
        <v>32</v>
      </c>
      <c r="L61" s="77">
        <v>8</v>
      </c>
      <c r="M61" s="77" t="s">
        <v>906</v>
      </c>
      <c r="N61" s="270"/>
      <c r="O61" s="271"/>
    </row>
    <row r="62" spans="1:15" ht="54.75" customHeight="1" thickBot="1" x14ac:dyDescent="0.25">
      <c r="A62" s="682" t="s">
        <v>889</v>
      </c>
      <c r="B62" s="682" t="s">
        <v>890</v>
      </c>
      <c r="C62" s="682" t="s">
        <v>21</v>
      </c>
      <c r="D62" s="682" t="s">
        <v>891</v>
      </c>
      <c r="E62" s="682" t="s">
        <v>892</v>
      </c>
      <c r="F62" s="682" t="s">
        <v>893</v>
      </c>
      <c r="G62" s="682" t="s">
        <v>894</v>
      </c>
      <c r="H62" s="125">
        <v>1.9</v>
      </c>
      <c r="I62" s="577" t="s">
        <v>921</v>
      </c>
      <c r="J62" s="578" t="s">
        <v>896</v>
      </c>
      <c r="K62" s="3"/>
      <c r="L62" s="4">
        <f>SUM(L63:L68)</f>
        <v>13</v>
      </c>
      <c r="M62" s="4" t="s">
        <v>938</v>
      </c>
      <c r="N62" s="4">
        <v>3932</v>
      </c>
      <c r="O62" s="582">
        <v>645331226</v>
      </c>
    </row>
    <row r="63" spans="1:15" ht="54.75" customHeight="1" thickBot="1" x14ac:dyDescent="0.25">
      <c r="A63" s="682"/>
      <c r="B63" s="682"/>
      <c r="C63" s="682"/>
      <c r="D63" s="682"/>
      <c r="E63" s="682"/>
      <c r="F63" s="682"/>
      <c r="G63" s="682"/>
      <c r="H63" s="126" t="s">
        <v>367</v>
      </c>
      <c r="I63" s="116" t="s">
        <v>897</v>
      </c>
      <c r="J63" s="19" t="s">
        <v>898</v>
      </c>
      <c r="K63" s="19" t="s">
        <v>17</v>
      </c>
      <c r="L63" s="7">
        <v>1</v>
      </c>
      <c r="M63" s="7" t="s">
        <v>153</v>
      </c>
      <c r="N63" s="270"/>
      <c r="O63" s="271"/>
    </row>
    <row r="64" spans="1:15" ht="54.75" customHeight="1" thickBot="1" x14ac:dyDescent="0.25">
      <c r="A64" s="682"/>
      <c r="B64" s="682"/>
      <c r="C64" s="682"/>
      <c r="D64" s="682"/>
      <c r="E64" s="682"/>
      <c r="F64" s="682"/>
      <c r="G64" s="682"/>
      <c r="H64" s="127" t="s">
        <v>368</v>
      </c>
      <c r="I64" s="20" t="s">
        <v>276</v>
      </c>
      <c r="J64" s="168" t="s">
        <v>899</v>
      </c>
      <c r="K64" s="19" t="s">
        <v>17</v>
      </c>
      <c r="L64" s="12">
        <v>1</v>
      </c>
      <c r="M64" s="12" t="s">
        <v>900</v>
      </c>
      <c r="N64" s="270"/>
      <c r="O64" s="271"/>
    </row>
    <row r="65" spans="1:15" ht="54.75" customHeight="1" thickBot="1" x14ac:dyDescent="0.25">
      <c r="A65" s="682"/>
      <c r="B65" s="682"/>
      <c r="C65" s="682"/>
      <c r="D65" s="682"/>
      <c r="E65" s="682"/>
      <c r="F65" s="682"/>
      <c r="G65" s="682"/>
      <c r="H65" s="126" t="s">
        <v>369</v>
      </c>
      <c r="I65" s="117" t="s">
        <v>901</v>
      </c>
      <c r="J65" s="168" t="s">
        <v>899</v>
      </c>
      <c r="K65" s="19" t="s">
        <v>17</v>
      </c>
      <c r="L65" s="12">
        <v>1</v>
      </c>
      <c r="M65" s="12" t="s">
        <v>0</v>
      </c>
      <c r="N65" s="270"/>
      <c r="O65" s="271"/>
    </row>
    <row r="66" spans="1:15" ht="54.75" customHeight="1" thickBot="1" x14ac:dyDescent="0.25">
      <c r="A66" s="682"/>
      <c r="B66" s="682"/>
      <c r="C66" s="682"/>
      <c r="D66" s="682"/>
      <c r="E66" s="682"/>
      <c r="F66" s="682"/>
      <c r="G66" s="682"/>
      <c r="H66" s="127" t="s">
        <v>370</v>
      </c>
      <c r="I66" s="117" t="s">
        <v>902</v>
      </c>
      <c r="J66" s="168" t="s">
        <v>899</v>
      </c>
      <c r="K66" s="19" t="s">
        <v>17</v>
      </c>
      <c r="L66" s="12">
        <v>1</v>
      </c>
      <c r="M66" s="12" t="s">
        <v>0</v>
      </c>
      <c r="N66" s="270"/>
      <c r="O66" s="271"/>
    </row>
    <row r="67" spans="1:15" ht="54.75" customHeight="1" thickBot="1" x14ac:dyDescent="0.25">
      <c r="A67" s="682"/>
      <c r="B67" s="682"/>
      <c r="C67" s="682"/>
      <c r="D67" s="682"/>
      <c r="E67" s="682"/>
      <c r="F67" s="682"/>
      <c r="G67" s="682"/>
      <c r="H67" s="126" t="s">
        <v>371</v>
      </c>
      <c r="I67" s="118" t="s">
        <v>903</v>
      </c>
      <c r="J67" s="168" t="s">
        <v>899</v>
      </c>
      <c r="K67" s="20" t="s">
        <v>17</v>
      </c>
      <c r="L67" s="77">
        <v>1</v>
      </c>
      <c r="M67" s="12" t="s">
        <v>0</v>
      </c>
      <c r="N67" s="270"/>
      <c r="O67" s="271"/>
    </row>
    <row r="68" spans="1:15" ht="54.75" customHeight="1" thickBot="1" x14ac:dyDescent="0.25">
      <c r="A68" s="682"/>
      <c r="B68" s="682"/>
      <c r="C68" s="682"/>
      <c r="D68" s="682"/>
      <c r="E68" s="682"/>
      <c r="F68" s="682"/>
      <c r="G68" s="682"/>
      <c r="H68" s="129" t="s">
        <v>372</v>
      </c>
      <c r="I68" s="118" t="s">
        <v>904</v>
      </c>
      <c r="J68" s="76" t="s">
        <v>905</v>
      </c>
      <c r="K68" s="222" t="s">
        <v>32</v>
      </c>
      <c r="L68" s="77">
        <v>8</v>
      </c>
      <c r="M68" s="77" t="s">
        <v>906</v>
      </c>
      <c r="N68" s="270"/>
      <c r="O68" s="271"/>
    </row>
    <row r="69" spans="1:15" ht="54.75" customHeight="1" thickBot="1" x14ac:dyDescent="0.25">
      <c r="A69" s="682" t="s">
        <v>889</v>
      </c>
      <c r="B69" s="682" t="s">
        <v>890</v>
      </c>
      <c r="C69" s="682" t="s">
        <v>21</v>
      </c>
      <c r="D69" s="682" t="s">
        <v>891</v>
      </c>
      <c r="E69" s="682" t="s">
        <v>892</v>
      </c>
      <c r="F69" s="682" t="s">
        <v>893</v>
      </c>
      <c r="G69" s="682" t="s">
        <v>894</v>
      </c>
      <c r="H69" s="341">
        <v>1.1000000000000001</v>
      </c>
      <c r="I69" s="577" t="s">
        <v>922</v>
      </c>
      <c r="J69" s="578" t="s">
        <v>896</v>
      </c>
      <c r="K69" s="3"/>
      <c r="L69" s="4">
        <f>SUM(L70:L75)</f>
        <v>10</v>
      </c>
      <c r="M69" s="4" t="s">
        <v>939</v>
      </c>
      <c r="N69" s="4">
        <v>1</v>
      </c>
      <c r="O69" s="582">
        <v>822000000</v>
      </c>
    </row>
    <row r="70" spans="1:15" ht="54.75" customHeight="1" thickBot="1" x14ac:dyDescent="0.25">
      <c r="A70" s="682"/>
      <c r="B70" s="682"/>
      <c r="C70" s="682"/>
      <c r="D70" s="682"/>
      <c r="E70" s="682"/>
      <c r="F70" s="682"/>
      <c r="G70" s="682"/>
      <c r="H70" s="126" t="s">
        <v>378</v>
      </c>
      <c r="I70" s="116" t="s">
        <v>897</v>
      </c>
      <c r="J70" s="19" t="s">
        <v>898</v>
      </c>
      <c r="K70" s="19" t="s">
        <v>17</v>
      </c>
      <c r="L70" s="7">
        <v>1</v>
      </c>
      <c r="M70" s="7" t="s">
        <v>153</v>
      </c>
      <c r="N70" s="270"/>
      <c r="O70" s="271"/>
    </row>
    <row r="71" spans="1:15" ht="54.75" customHeight="1" thickBot="1" x14ac:dyDescent="0.25">
      <c r="A71" s="682"/>
      <c r="B71" s="682"/>
      <c r="C71" s="682"/>
      <c r="D71" s="682"/>
      <c r="E71" s="682"/>
      <c r="F71" s="682"/>
      <c r="G71" s="682"/>
      <c r="H71" s="127" t="s">
        <v>379</v>
      </c>
      <c r="I71" s="20" t="s">
        <v>276</v>
      </c>
      <c r="J71" s="168" t="s">
        <v>899</v>
      </c>
      <c r="K71" s="19" t="s">
        <v>17</v>
      </c>
      <c r="L71" s="12">
        <v>1</v>
      </c>
      <c r="M71" s="12" t="s">
        <v>900</v>
      </c>
      <c r="N71" s="270"/>
      <c r="O71" s="271"/>
    </row>
    <row r="72" spans="1:15" ht="54.75" customHeight="1" thickBot="1" x14ac:dyDescent="0.25">
      <c r="A72" s="682"/>
      <c r="B72" s="682"/>
      <c r="C72" s="682"/>
      <c r="D72" s="682"/>
      <c r="E72" s="682"/>
      <c r="F72" s="682"/>
      <c r="G72" s="682"/>
      <c r="H72" s="126" t="s">
        <v>380</v>
      </c>
      <c r="I72" s="117" t="s">
        <v>901</v>
      </c>
      <c r="J72" s="168" t="s">
        <v>899</v>
      </c>
      <c r="K72" s="19" t="s">
        <v>17</v>
      </c>
      <c r="L72" s="12">
        <v>1</v>
      </c>
      <c r="M72" s="12" t="s">
        <v>0</v>
      </c>
      <c r="N72" s="270"/>
      <c r="O72" s="271"/>
    </row>
    <row r="73" spans="1:15" ht="54.75" customHeight="1" thickBot="1" x14ac:dyDescent="0.25">
      <c r="A73" s="682"/>
      <c r="B73" s="682"/>
      <c r="C73" s="682"/>
      <c r="D73" s="682"/>
      <c r="E73" s="682"/>
      <c r="F73" s="682"/>
      <c r="G73" s="682"/>
      <c r="H73" s="127" t="s">
        <v>381</v>
      </c>
      <c r="I73" s="117" t="s">
        <v>902</v>
      </c>
      <c r="J73" s="168" t="s">
        <v>899</v>
      </c>
      <c r="K73" s="19" t="s">
        <v>17</v>
      </c>
      <c r="L73" s="12">
        <v>1</v>
      </c>
      <c r="M73" s="12" t="s">
        <v>0</v>
      </c>
      <c r="N73" s="270"/>
      <c r="O73" s="271"/>
    </row>
    <row r="74" spans="1:15" ht="54.75" customHeight="1" thickBot="1" x14ac:dyDescent="0.25">
      <c r="A74" s="682"/>
      <c r="B74" s="682"/>
      <c r="C74" s="682"/>
      <c r="D74" s="682"/>
      <c r="E74" s="682"/>
      <c r="F74" s="682"/>
      <c r="G74" s="682"/>
      <c r="H74" s="126" t="s">
        <v>382</v>
      </c>
      <c r="I74" s="118" t="s">
        <v>903</v>
      </c>
      <c r="J74" s="168" t="s">
        <v>899</v>
      </c>
      <c r="K74" s="20" t="s">
        <v>17</v>
      </c>
      <c r="L74" s="77">
        <v>1</v>
      </c>
      <c r="M74" s="12" t="s">
        <v>0</v>
      </c>
      <c r="N74" s="270"/>
      <c r="O74" s="271"/>
    </row>
    <row r="75" spans="1:15" ht="54.75" customHeight="1" thickBot="1" x14ac:dyDescent="0.25">
      <c r="A75" s="682"/>
      <c r="B75" s="682"/>
      <c r="C75" s="682"/>
      <c r="D75" s="682"/>
      <c r="E75" s="682"/>
      <c r="F75" s="682"/>
      <c r="G75" s="682"/>
      <c r="H75" s="129" t="s">
        <v>383</v>
      </c>
      <c r="I75" s="118" t="s">
        <v>904</v>
      </c>
      <c r="J75" s="76" t="s">
        <v>905</v>
      </c>
      <c r="K75" s="222" t="s">
        <v>32</v>
      </c>
      <c r="L75" s="77">
        <v>5</v>
      </c>
      <c r="M75" s="77" t="s">
        <v>906</v>
      </c>
      <c r="N75" s="270"/>
      <c r="O75" s="271"/>
    </row>
    <row r="76" spans="1:15" ht="54.75" customHeight="1" thickBot="1" x14ac:dyDescent="0.25">
      <c r="A76" s="682" t="s">
        <v>889</v>
      </c>
      <c r="B76" s="682" t="s">
        <v>890</v>
      </c>
      <c r="C76" s="682" t="s">
        <v>21</v>
      </c>
      <c r="D76" s="682" t="s">
        <v>891</v>
      </c>
      <c r="E76" s="682" t="s">
        <v>892</v>
      </c>
      <c r="F76" s="682" t="s">
        <v>893</v>
      </c>
      <c r="G76" s="682" t="s">
        <v>894</v>
      </c>
      <c r="H76" s="341">
        <v>1.1100000000000001</v>
      </c>
      <c r="I76" s="577" t="s">
        <v>923</v>
      </c>
      <c r="J76" s="578" t="s">
        <v>896</v>
      </c>
      <c r="K76" s="3"/>
      <c r="L76" s="4">
        <f>SUM(L77:L82)</f>
        <v>10</v>
      </c>
      <c r="M76" s="4" t="s">
        <v>940</v>
      </c>
      <c r="N76" s="4">
        <v>5</v>
      </c>
      <c r="O76" s="582">
        <v>1715705475</v>
      </c>
    </row>
    <row r="77" spans="1:15" ht="54.75" customHeight="1" thickBot="1" x14ac:dyDescent="0.25">
      <c r="A77" s="682"/>
      <c r="B77" s="682"/>
      <c r="C77" s="682"/>
      <c r="D77" s="682"/>
      <c r="E77" s="682"/>
      <c r="F77" s="682"/>
      <c r="G77" s="682"/>
      <c r="H77" s="127" t="s">
        <v>389</v>
      </c>
      <c r="I77" s="116" t="s">
        <v>897</v>
      </c>
      <c r="J77" s="19" t="s">
        <v>898</v>
      </c>
      <c r="K77" s="19" t="s">
        <v>17</v>
      </c>
      <c r="L77" s="7">
        <v>1</v>
      </c>
      <c r="M77" s="7" t="s">
        <v>153</v>
      </c>
      <c r="N77" s="270"/>
      <c r="O77" s="271"/>
    </row>
    <row r="78" spans="1:15" ht="54.75" customHeight="1" thickBot="1" x14ac:dyDescent="0.25">
      <c r="A78" s="682"/>
      <c r="B78" s="682"/>
      <c r="C78" s="682"/>
      <c r="D78" s="682"/>
      <c r="E78" s="682"/>
      <c r="F78" s="682"/>
      <c r="G78" s="682"/>
      <c r="H78" s="127" t="s">
        <v>390</v>
      </c>
      <c r="I78" s="20" t="s">
        <v>276</v>
      </c>
      <c r="J78" s="168" t="s">
        <v>899</v>
      </c>
      <c r="K78" s="19" t="s">
        <v>17</v>
      </c>
      <c r="L78" s="12">
        <v>1</v>
      </c>
      <c r="M78" s="12" t="s">
        <v>900</v>
      </c>
      <c r="N78" s="270"/>
      <c r="O78" s="271"/>
    </row>
    <row r="79" spans="1:15" ht="54.75" customHeight="1" thickBot="1" x14ac:dyDescent="0.25">
      <c r="A79" s="682"/>
      <c r="B79" s="682"/>
      <c r="C79" s="682"/>
      <c r="D79" s="682"/>
      <c r="E79" s="682"/>
      <c r="F79" s="682"/>
      <c r="G79" s="682"/>
      <c r="H79" s="127" t="s">
        <v>391</v>
      </c>
      <c r="I79" s="117" t="s">
        <v>901</v>
      </c>
      <c r="J79" s="168" t="s">
        <v>899</v>
      </c>
      <c r="K79" s="19" t="s">
        <v>17</v>
      </c>
      <c r="L79" s="12">
        <v>1</v>
      </c>
      <c r="M79" s="12" t="s">
        <v>0</v>
      </c>
      <c r="N79" s="270"/>
      <c r="O79" s="271"/>
    </row>
    <row r="80" spans="1:15" ht="54.75" customHeight="1" thickBot="1" x14ac:dyDescent="0.25">
      <c r="A80" s="682"/>
      <c r="B80" s="682"/>
      <c r="C80" s="682"/>
      <c r="D80" s="682"/>
      <c r="E80" s="682"/>
      <c r="F80" s="682"/>
      <c r="G80" s="682"/>
      <c r="H80" s="127" t="s">
        <v>392</v>
      </c>
      <c r="I80" s="117" t="s">
        <v>902</v>
      </c>
      <c r="J80" s="168" t="s">
        <v>899</v>
      </c>
      <c r="K80" s="19" t="s">
        <v>17</v>
      </c>
      <c r="L80" s="12">
        <v>1</v>
      </c>
      <c r="M80" s="12" t="s">
        <v>0</v>
      </c>
      <c r="N80" s="270"/>
      <c r="O80" s="271"/>
    </row>
    <row r="81" spans="1:15" ht="54.75" customHeight="1" thickBot="1" x14ac:dyDescent="0.25">
      <c r="A81" s="682"/>
      <c r="B81" s="682"/>
      <c r="C81" s="682"/>
      <c r="D81" s="682"/>
      <c r="E81" s="682"/>
      <c r="F81" s="682"/>
      <c r="G81" s="682"/>
      <c r="H81" s="127" t="s">
        <v>393</v>
      </c>
      <c r="I81" s="118" t="s">
        <v>903</v>
      </c>
      <c r="J81" s="168" t="s">
        <v>899</v>
      </c>
      <c r="K81" s="20" t="s">
        <v>17</v>
      </c>
      <c r="L81" s="77">
        <v>1</v>
      </c>
      <c r="M81" s="12" t="s">
        <v>0</v>
      </c>
      <c r="N81" s="270"/>
      <c r="O81" s="271"/>
    </row>
    <row r="82" spans="1:15" ht="54.75" customHeight="1" thickBot="1" x14ac:dyDescent="0.25">
      <c r="A82" s="682"/>
      <c r="B82" s="682"/>
      <c r="C82" s="682"/>
      <c r="D82" s="682"/>
      <c r="E82" s="682"/>
      <c r="F82" s="682"/>
      <c r="G82" s="682"/>
      <c r="H82" s="127" t="s">
        <v>394</v>
      </c>
      <c r="I82" s="118" t="s">
        <v>904</v>
      </c>
      <c r="J82" s="76" t="s">
        <v>905</v>
      </c>
      <c r="K82" s="222" t="s">
        <v>32</v>
      </c>
      <c r="L82" s="77">
        <v>5</v>
      </c>
      <c r="M82" s="77" t="s">
        <v>906</v>
      </c>
      <c r="N82" s="270"/>
      <c r="O82" s="271"/>
    </row>
    <row r="83" spans="1:15" ht="54.75" customHeight="1" thickBot="1" x14ac:dyDescent="0.25">
      <c r="A83" s="682" t="s">
        <v>889</v>
      </c>
      <c r="B83" s="682" t="s">
        <v>890</v>
      </c>
      <c r="C83" s="682" t="s">
        <v>21</v>
      </c>
      <c r="D83" s="682" t="s">
        <v>891</v>
      </c>
      <c r="E83" s="682" t="s">
        <v>892</v>
      </c>
      <c r="F83" s="682" t="s">
        <v>893</v>
      </c>
      <c r="G83" s="682" t="s">
        <v>894</v>
      </c>
      <c r="H83" s="341">
        <v>1.1200000000000001</v>
      </c>
      <c r="I83" s="577" t="s">
        <v>924</v>
      </c>
      <c r="J83" s="578" t="s">
        <v>896</v>
      </c>
      <c r="K83" s="3"/>
      <c r="L83" s="4">
        <f>SUM(L84:L89)</f>
        <v>10</v>
      </c>
      <c r="M83" s="4" t="s">
        <v>941</v>
      </c>
      <c r="N83" s="4">
        <v>1</v>
      </c>
      <c r="O83" s="582">
        <v>1500000000</v>
      </c>
    </row>
    <row r="84" spans="1:15" ht="54.75" customHeight="1" thickBot="1" x14ac:dyDescent="0.25">
      <c r="A84" s="682"/>
      <c r="B84" s="682"/>
      <c r="C84" s="682"/>
      <c r="D84" s="682"/>
      <c r="E84" s="682"/>
      <c r="F84" s="682"/>
      <c r="G84" s="682"/>
      <c r="H84" s="127" t="s">
        <v>399</v>
      </c>
      <c r="I84" s="116" t="s">
        <v>897</v>
      </c>
      <c r="J84" s="19" t="s">
        <v>898</v>
      </c>
      <c r="K84" s="19" t="s">
        <v>17</v>
      </c>
      <c r="L84" s="7">
        <v>1</v>
      </c>
      <c r="M84" s="7" t="s">
        <v>153</v>
      </c>
      <c r="N84" s="270"/>
      <c r="O84" s="271"/>
    </row>
    <row r="85" spans="1:15" ht="54.75" customHeight="1" thickBot="1" x14ac:dyDescent="0.25">
      <c r="A85" s="682"/>
      <c r="B85" s="682"/>
      <c r="C85" s="682"/>
      <c r="D85" s="682"/>
      <c r="E85" s="682"/>
      <c r="F85" s="682"/>
      <c r="G85" s="682"/>
      <c r="H85" s="127" t="s">
        <v>400</v>
      </c>
      <c r="I85" s="20" t="s">
        <v>276</v>
      </c>
      <c r="J85" s="168" t="s">
        <v>899</v>
      </c>
      <c r="K85" s="19" t="s">
        <v>17</v>
      </c>
      <c r="L85" s="12">
        <v>1</v>
      </c>
      <c r="M85" s="12" t="s">
        <v>900</v>
      </c>
      <c r="N85" s="270"/>
      <c r="O85" s="271"/>
    </row>
    <row r="86" spans="1:15" ht="54.75" customHeight="1" thickBot="1" x14ac:dyDescent="0.25">
      <c r="A86" s="682"/>
      <c r="B86" s="682"/>
      <c r="C86" s="682"/>
      <c r="D86" s="682"/>
      <c r="E86" s="682"/>
      <c r="F86" s="682"/>
      <c r="G86" s="682"/>
      <c r="H86" s="127" t="s">
        <v>401</v>
      </c>
      <c r="I86" s="117" t="s">
        <v>901</v>
      </c>
      <c r="J86" s="168" t="s">
        <v>899</v>
      </c>
      <c r="K86" s="19" t="s">
        <v>17</v>
      </c>
      <c r="L86" s="12">
        <v>1</v>
      </c>
      <c r="M86" s="12" t="s">
        <v>0</v>
      </c>
      <c r="N86" s="270"/>
      <c r="O86" s="271"/>
    </row>
    <row r="87" spans="1:15" ht="54.75" customHeight="1" thickBot="1" x14ac:dyDescent="0.25">
      <c r="A87" s="682"/>
      <c r="B87" s="682"/>
      <c r="C87" s="682"/>
      <c r="D87" s="682"/>
      <c r="E87" s="682"/>
      <c r="F87" s="682"/>
      <c r="G87" s="682"/>
      <c r="H87" s="127" t="s">
        <v>402</v>
      </c>
      <c r="I87" s="117" t="s">
        <v>902</v>
      </c>
      <c r="J87" s="168" t="s">
        <v>899</v>
      </c>
      <c r="K87" s="19" t="s">
        <v>17</v>
      </c>
      <c r="L87" s="12">
        <v>1</v>
      </c>
      <c r="M87" s="12" t="s">
        <v>0</v>
      </c>
      <c r="N87" s="270"/>
      <c r="O87" s="271"/>
    </row>
    <row r="88" spans="1:15" ht="54.75" customHeight="1" thickBot="1" x14ac:dyDescent="0.25">
      <c r="A88" s="682"/>
      <c r="B88" s="682"/>
      <c r="C88" s="682"/>
      <c r="D88" s="682"/>
      <c r="E88" s="682"/>
      <c r="F88" s="682"/>
      <c r="G88" s="682"/>
      <c r="H88" s="127" t="s">
        <v>403</v>
      </c>
      <c r="I88" s="118" t="s">
        <v>903</v>
      </c>
      <c r="J88" s="168" t="s">
        <v>899</v>
      </c>
      <c r="K88" s="20" t="s">
        <v>17</v>
      </c>
      <c r="L88" s="77">
        <v>1</v>
      </c>
      <c r="M88" s="12" t="s">
        <v>0</v>
      </c>
      <c r="N88" s="270"/>
      <c r="O88" s="271"/>
    </row>
    <row r="89" spans="1:15" ht="54.75" customHeight="1" thickBot="1" x14ac:dyDescent="0.25">
      <c r="A89" s="682"/>
      <c r="B89" s="682"/>
      <c r="C89" s="682"/>
      <c r="D89" s="682"/>
      <c r="E89" s="682"/>
      <c r="F89" s="682"/>
      <c r="G89" s="682"/>
      <c r="H89" s="127" t="s">
        <v>404</v>
      </c>
      <c r="I89" s="580" t="s">
        <v>904</v>
      </c>
      <c r="J89" s="58" t="s">
        <v>905</v>
      </c>
      <c r="K89" s="222" t="s">
        <v>32</v>
      </c>
      <c r="L89" s="77">
        <v>5</v>
      </c>
      <c r="M89" s="77" t="s">
        <v>906</v>
      </c>
      <c r="N89" s="270"/>
      <c r="O89" s="271"/>
    </row>
    <row r="90" spans="1:15" ht="54.75" customHeight="1" thickBot="1" x14ac:dyDescent="0.25">
      <c r="A90" s="678" t="s">
        <v>889</v>
      </c>
      <c r="B90" s="678" t="s">
        <v>890</v>
      </c>
      <c r="C90" s="678" t="s">
        <v>21</v>
      </c>
      <c r="D90" s="678" t="s">
        <v>891</v>
      </c>
      <c r="E90" s="678" t="s">
        <v>892</v>
      </c>
      <c r="F90" s="678" t="s">
        <v>893</v>
      </c>
      <c r="G90" s="678" t="s">
        <v>894</v>
      </c>
      <c r="H90" s="341">
        <v>1.1299999999999999</v>
      </c>
      <c r="I90" s="577" t="s">
        <v>925</v>
      </c>
      <c r="J90" s="578" t="s">
        <v>896</v>
      </c>
      <c r="K90" s="3"/>
      <c r="L90" s="4">
        <f>SUM(L91:L96)</f>
        <v>11</v>
      </c>
      <c r="M90" s="4" t="s">
        <v>941</v>
      </c>
      <c r="N90" s="4">
        <v>1</v>
      </c>
      <c r="O90" s="582">
        <v>553436660</v>
      </c>
    </row>
    <row r="91" spans="1:15" ht="36.75" thickBot="1" x14ac:dyDescent="0.25">
      <c r="A91" s="678"/>
      <c r="B91" s="678"/>
      <c r="C91" s="678"/>
      <c r="D91" s="678"/>
      <c r="E91" s="678"/>
      <c r="F91" s="678"/>
      <c r="G91" s="678"/>
      <c r="H91" s="127" t="s">
        <v>410</v>
      </c>
      <c r="I91" s="116" t="s">
        <v>897</v>
      </c>
      <c r="J91" s="19" t="s">
        <v>898</v>
      </c>
      <c r="K91" s="19" t="s">
        <v>17</v>
      </c>
      <c r="L91" s="7">
        <v>1</v>
      </c>
      <c r="M91" s="7" t="s">
        <v>153</v>
      </c>
      <c r="N91" s="270"/>
      <c r="O91" s="271"/>
    </row>
    <row r="92" spans="1:15" ht="36.75" thickBot="1" x14ac:dyDescent="0.25">
      <c r="A92" s="678"/>
      <c r="B92" s="678"/>
      <c r="C92" s="678"/>
      <c r="D92" s="678"/>
      <c r="E92" s="678"/>
      <c r="F92" s="678"/>
      <c r="G92" s="678"/>
      <c r="H92" s="127" t="s">
        <v>411</v>
      </c>
      <c r="I92" s="20" t="s">
        <v>276</v>
      </c>
      <c r="J92" s="168" t="s">
        <v>899</v>
      </c>
      <c r="K92" s="19" t="s">
        <v>17</v>
      </c>
      <c r="L92" s="12">
        <v>1</v>
      </c>
      <c r="M92" s="12" t="s">
        <v>900</v>
      </c>
      <c r="N92" s="270"/>
      <c r="O92" s="271"/>
    </row>
    <row r="93" spans="1:15" ht="36.75" thickBot="1" x14ac:dyDescent="0.25">
      <c r="A93" s="678"/>
      <c r="B93" s="678"/>
      <c r="C93" s="678"/>
      <c r="D93" s="678"/>
      <c r="E93" s="678"/>
      <c r="F93" s="678"/>
      <c r="G93" s="678"/>
      <c r="H93" s="127" t="s">
        <v>412</v>
      </c>
      <c r="I93" s="117" t="s">
        <v>901</v>
      </c>
      <c r="J93" s="168" t="s">
        <v>899</v>
      </c>
      <c r="K93" s="19" t="s">
        <v>17</v>
      </c>
      <c r="L93" s="12">
        <v>1</v>
      </c>
      <c r="M93" s="12" t="s">
        <v>0</v>
      </c>
      <c r="N93" s="270"/>
      <c r="O93" s="271"/>
    </row>
    <row r="94" spans="1:15" ht="36.75" thickBot="1" x14ac:dyDescent="0.25">
      <c r="A94" s="678"/>
      <c r="B94" s="678"/>
      <c r="C94" s="678"/>
      <c r="D94" s="678"/>
      <c r="E94" s="678"/>
      <c r="F94" s="678"/>
      <c r="G94" s="678"/>
      <c r="H94" s="127" t="s">
        <v>413</v>
      </c>
      <c r="I94" s="117" t="s">
        <v>902</v>
      </c>
      <c r="J94" s="168" t="s">
        <v>899</v>
      </c>
      <c r="K94" s="19" t="s">
        <v>17</v>
      </c>
      <c r="L94" s="12">
        <v>1</v>
      </c>
      <c r="M94" s="12" t="s">
        <v>0</v>
      </c>
      <c r="N94" s="270"/>
      <c r="O94" s="271"/>
    </row>
    <row r="95" spans="1:15" ht="36.75" thickBot="1" x14ac:dyDescent="0.25">
      <c r="A95" s="678"/>
      <c r="B95" s="678"/>
      <c r="C95" s="678"/>
      <c r="D95" s="678"/>
      <c r="E95" s="678"/>
      <c r="F95" s="678"/>
      <c r="G95" s="678"/>
      <c r="H95" s="127" t="s">
        <v>414</v>
      </c>
      <c r="I95" s="118" t="s">
        <v>903</v>
      </c>
      <c r="J95" s="168" t="s">
        <v>899</v>
      </c>
      <c r="K95" s="20" t="s">
        <v>17</v>
      </c>
      <c r="L95" s="77">
        <v>1</v>
      </c>
      <c r="M95" s="12" t="s">
        <v>0</v>
      </c>
      <c r="N95" s="270"/>
      <c r="O95" s="271"/>
    </row>
    <row r="96" spans="1:15" ht="36.75" thickBot="1" x14ac:dyDescent="0.25">
      <c r="A96" s="678"/>
      <c r="B96" s="678"/>
      <c r="C96" s="678"/>
      <c r="D96" s="678"/>
      <c r="E96" s="678"/>
      <c r="F96" s="678"/>
      <c r="G96" s="678"/>
      <c r="H96" s="127" t="s">
        <v>415</v>
      </c>
      <c r="I96" s="580" t="s">
        <v>904</v>
      </c>
      <c r="J96" s="58" t="s">
        <v>905</v>
      </c>
      <c r="K96" s="222" t="s">
        <v>32</v>
      </c>
      <c r="L96" s="77">
        <v>6</v>
      </c>
      <c r="M96" s="77" t="s">
        <v>906</v>
      </c>
      <c r="N96" s="270"/>
      <c r="O96" s="271"/>
    </row>
    <row r="97" spans="1:15" ht="36.75" thickBot="1" x14ac:dyDescent="0.25">
      <c r="A97" s="678" t="s">
        <v>889</v>
      </c>
      <c r="B97" s="678" t="s">
        <v>890</v>
      </c>
      <c r="C97" s="678" t="s">
        <v>21</v>
      </c>
      <c r="D97" s="678" t="s">
        <v>891</v>
      </c>
      <c r="E97" s="678" t="s">
        <v>892</v>
      </c>
      <c r="F97" s="678" t="s">
        <v>893</v>
      </c>
      <c r="G97" s="678" t="s">
        <v>894</v>
      </c>
      <c r="H97" s="125">
        <v>1.1399999999999999</v>
      </c>
      <c r="I97" s="577" t="s">
        <v>926</v>
      </c>
      <c r="J97" s="578" t="s">
        <v>896</v>
      </c>
      <c r="K97" s="3"/>
      <c r="L97" s="4">
        <f>SUM(L98:L103)</f>
        <v>10</v>
      </c>
      <c r="M97" s="4" t="s">
        <v>942</v>
      </c>
      <c r="N97" s="4">
        <v>1</v>
      </c>
      <c r="O97" s="582">
        <v>70000000</v>
      </c>
    </row>
    <row r="98" spans="1:15" ht="36.75" thickBot="1" x14ac:dyDescent="0.25">
      <c r="A98" s="678"/>
      <c r="B98" s="678"/>
      <c r="C98" s="678"/>
      <c r="D98" s="678"/>
      <c r="E98" s="678"/>
      <c r="F98" s="678"/>
      <c r="G98" s="678"/>
      <c r="H98" s="126" t="s">
        <v>421</v>
      </c>
      <c r="I98" s="116" t="s">
        <v>897</v>
      </c>
      <c r="J98" s="19" t="s">
        <v>898</v>
      </c>
      <c r="K98" s="19" t="s">
        <v>17</v>
      </c>
      <c r="L98" s="7">
        <v>1</v>
      </c>
      <c r="M98" s="7" t="s">
        <v>153</v>
      </c>
      <c r="N98" s="270"/>
      <c r="O98" s="271"/>
    </row>
    <row r="99" spans="1:15" ht="36.75" thickBot="1" x14ac:dyDescent="0.25">
      <c r="A99" s="678"/>
      <c r="B99" s="678"/>
      <c r="C99" s="678"/>
      <c r="D99" s="678"/>
      <c r="E99" s="678"/>
      <c r="F99" s="678"/>
      <c r="G99" s="678"/>
      <c r="H99" s="127" t="s">
        <v>422</v>
      </c>
      <c r="I99" s="20" t="s">
        <v>276</v>
      </c>
      <c r="J99" s="168" t="s">
        <v>899</v>
      </c>
      <c r="K99" s="19" t="s">
        <v>17</v>
      </c>
      <c r="L99" s="12">
        <v>1</v>
      </c>
      <c r="M99" s="12" t="s">
        <v>900</v>
      </c>
      <c r="N99" s="270"/>
      <c r="O99" s="271"/>
    </row>
    <row r="100" spans="1:15" ht="36.75" thickBot="1" x14ac:dyDescent="0.25">
      <c r="A100" s="678"/>
      <c r="B100" s="678"/>
      <c r="C100" s="678"/>
      <c r="D100" s="678"/>
      <c r="E100" s="678"/>
      <c r="F100" s="678"/>
      <c r="G100" s="678"/>
      <c r="H100" s="126" t="s">
        <v>423</v>
      </c>
      <c r="I100" s="117" t="s">
        <v>901</v>
      </c>
      <c r="J100" s="168" t="s">
        <v>899</v>
      </c>
      <c r="K100" s="19" t="s">
        <v>17</v>
      </c>
      <c r="L100" s="12">
        <v>1</v>
      </c>
      <c r="M100" s="12" t="s">
        <v>0</v>
      </c>
      <c r="N100" s="270"/>
      <c r="O100" s="271"/>
    </row>
    <row r="101" spans="1:15" ht="36.75" thickBot="1" x14ac:dyDescent="0.25">
      <c r="A101" s="678"/>
      <c r="B101" s="678"/>
      <c r="C101" s="678"/>
      <c r="D101" s="678"/>
      <c r="E101" s="678"/>
      <c r="F101" s="678"/>
      <c r="G101" s="678"/>
      <c r="H101" s="127" t="s">
        <v>424</v>
      </c>
      <c r="I101" s="117" t="s">
        <v>902</v>
      </c>
      <c r="J101" s="168" t="s">
        <v>899</v>
      </c>
      <c r="K101" s="19" t="s">
        <v>17</v>
      </c>
      <c r="L101" s="12">
        <v>1</v>
      </c>
      <c r="M101" s="12" t="s">
        <v>0</v>
      </c>
      <c r="N101" s="270"/>
      <c r="O101" s="271"/>
    </row>
    <row r="102" spans="1:15" ht="36.75" thickBot="1" x14ac:dyDescent="0.25">
      <c r="A102" s="678"/>
      <c r="B102" s="678"/>
      <c r="C102" s="678"/>
      <c r="D102" s="678"/>
      <c r="E102" s="678"/>
      <c r="F102" s="678"/>
      <c r="G102" s="678"/>
      <c r="H102" s="126" t="s">
        <v>425</v>
      </c>
      <c r="I102" s="118" t="s">
        <v>903</v>
      </c>
      <c r="J102" s="168" t="s">
        <v>899</v>
      </c>
      <c r="K102" s="20" t="s">
        <v>17</v>
      </c>
      <c r="L102" s="77">
        <v>1</v>
      </c>
      <c r="M102" s="12" t="s">
        <v>0</v>
      </c>
      <c r="N102" s="270"/>
      <c r="O102" s="271"/>
    </row>
    <row r="103" spans="1:15" ht="36.75" thickBot="1" x14ac:dyDescent="0.25">
      <c r="A103" s="678"/>
      <c r="B103" s="678"/>
      <c r="C103" s="678"/>
      <c r="D103" s="678"/>
      <c r="E103" s="678"/>
      <c r="F103" s="678"/>
      <c r="G103" s="678"/>
      <c r="H103" s="126" t="s">
        <v>426</v>
      </c>
      <c r="I103" s="580" t="s">
        <v>904</v>
      </c>
      <c r="J103" s="58" t="s">
        <v>905</v>
      </c>
      <c r="K103" s="222" t="s">
        <v>32</v>
      </c>
      <c r="L103" s="77">
        <v>5</v>
      </c>
      <c r="M103" s="77" t="s">
        <v>906</v>
      </c>
      <c r="N103" s="270"/>
      <c r="O103" s="271"/>
    </row>
    <row r="104" spans="1:15" ht="34.5" customHeight="1" thickBot="1" x14ac:dyDescent="0.25">
      <c r="A104" s="678" t="s">
        <v>889</v>
      </c>
      <c r="B104" s="678" t="s">
        <v>890</v>
      </c>
      <c r="C104" s="678" t="s">
        <v>21</v>
      </c>
      <c r="D104" s="678" t="s">
        <v>891</v>
      </c>
      <c r="E104" s="678" t="s">
        <v>892</v>
      </c>
      <c r="F104" s="678" t="s">
        <v>893</v>
      </c>
      <c r="G104" s="678" t="s">
        <v>894</v>
      </c>
      <c r="H104" s="125">
        <v>1.1499999999999999</v>
      </c>
      <c r="I104" s="577" t="s">
        <v>927</v>
      </c>
      <c r="J104" s="578" t="s">
        <v>896</v>
      </c>
      <c r="K104" s="3"/>
      <c r="L104" s="4">
        <f>SUM(L105:L110)</f>
        <v>10</v>
      </c>
      <c r="M104" s="4" t="s">
        <v>944</v>
      </c>
      <c r="N104" s="4">
        <v>2415</v>
      </c>
      <c r="O104" s="582">
        <v>5403030479</v>
      </c>
    </row>
    <row r="105" spans="1:15" ht="36.75" thickBot="1" x14ac:dyDescent="0.25">
      <c r="A105" s="678"/>
      <c r="B105" s="678"/>
      <c r="C105" s="678"/>
      <c r="D105" s="678"/>
      <c r="E105" s="678"/>
      <c r="F105" s="678"/>
      <c r="G105" s="678"/>
      <c r="H105" s="126" t="s">
        <v>432</v>
      </c>
      <c r="I105" s="116" t="s">
        <v>897</v>
      </c>
      <c r="J105" s="19" t="s">
        <v>898</v>
      </c>
      <c r="K105" s="19" t="s">
        <v>17</v>
      </c>
      <c r="L105" s="7">
        <v>1</v>
      </c>
      <c r="M105" s="7" t="s">
        <v>153</v>
      </c>
      <c r="N105" s="270"/>
      <c r="O105" s="271"/>
    </row>
    <row r="106" spans="1:15" ht="36.75" thickBot="1" x14ac:dyDescent="0.25">
      <c r="A106" s="678"/>
      <c r="B106" s="678"/>
      <c r="C106" s="678"/>
      <c r="D106" s="678"/>
      <c r="E106" s="678"/>
      <c r="F106" s="678"/>
      <c r="G106" s="678"/>
      <c r="H106" s="127" t="s">
        <v>433</v>
      </c>
      <c r="I106" s="20" t="s">
        <v>276</v>
      </c>
      <c r="J106" s="168" t="s">
        <v>899</v>
      </c>
      <c r="K106" s="19" t="s">
        <v>17</v>
      </c>
      <c r="L106" s="12">
        <v>1</v>
      </c>
      <c r="M106" s="12" t="s">
        <v>900</v>
      </c>
      <c r="N106" s="270"/>
      <c r="O106" s="271"/>
    </row>
    <row r="107" spans="1:15" ht="36.75" thickBot="1" x14ac:dyDescent="0.25">
      <c r="A107" s="678"/>
      <c r="B107" s="678"/>
      <c r="C107" s="678"/>
      <c r="D107" s="678"/>
      <c r="E107" s="678"/>
      <c r="F107" s="678"/>
      <c r="G107" s="678"/>
      <c r="H107" s="126" t="s">
        <v>434</v>
      </c>
      <c r="I107" s="117" t="s">
        <v>901</v>
      </c>
      <c r="J107" s="168" t="s">
        <v>899</v>
      </c>
      <c r="K107" s="19" t="s">
        <v>17</v>
      </c>
      <c r="L107" s="12">
        <v>1</v>
      </c>
      <c r="M107" s="12" t="s">
        <v>0</v>
      </c>
      <c r="N107" s="270"/>
      <c r="O107" s="271"/>
    </row>
    <row r="108" spans="1:15" ht="36.75" thickBot="1" x14ac:dyDescent="0.25">
      <c r="A108" s="678"/>
      <c r="B108" s="678"/>
      <c r="C108" s="678"/>
      <c r="D108" s="678"/>
      <c r="E108" s="678"/>
      <c r="F108" s="678"/>
      <c r="G108" s="678"/>
      <c r="H108" s="127" t="s">
        <v>435</v>
      </c>
      <c r="I108" s="117" t="s">
        <v>902</v>
      </c>
      <c r="J108" s="168" t="s">
        <v>899</v>
      </c>
      <c r="K108" s="19" t="s">
        <v>17</v>
      </c>
      <c r="L108" s="12">
        <v>1</v>
      </c>
      <c r="M108" s="12" t="s">
        <v>0</v>
      </c>
      <c r="N108" s="270"/>
      <c r="O108" s="271"/>
    </row>
    <row r="109" spans="1:15" ht="36.75" thickBot="1" x14ac:dyDescent="0.25">
      <c r="A109" s="678"/>
      <c r="B109" s="678"/>
      <c r="C109" s="678"/>
      <c r="D109" s="678"/>
      <c r="E109" s="678"/>
      <c r="F109" s="678"/>
      <c r="G109" s="678"/>
      <c r="H109" s="126" t="s">
        <v>434</v>
      </c>
      <c r="I109" s="118" t="s">
        <v>903</v>
      </c>
      <c r="J109" s="168" t="s">
        <v>899</v>
      </c>
      <c r="K109" s="20" t="s">
        <v>17</v>
      </c>
      <c r="L109" s="77">
        <v>1</v>
      </c>
      <c r="M109" s="12" t="s">
        <v>0</v>
      </c>
      <c r="N109" s="270"/>
      <c r="O109" s="271"/>
    </row>
    <row r="110" spans="1:15" ht="36.75" thickBot="1" x14ac:dyDescent="0.25">
      <c r="A110" s="678"/>
      <c r="B110" s="678"/>
      <c r="C110" s="678"/>
      <c r="D110" s="678"/>
      <c r="E110" s="678"/>
      <c r="F110" s="678"/>
      <c r="G110" s="678"/>
      <c r="H110" s="126" t="s">
        <v>435</v>
      </c>
      <c r="I110" s="580" t="s">
        <v>904</v>
      </c>
      <c r="J110" s="58" t="s">
        <v>905</v>
      </c>
      <c r="K110" s="222" t="s">
        <v>32</v>
      </c>
      <c r="L110" s="77">
        <v>5</v>
      </c>
      <c r="M110" s="77" t="s">
        <v>906</v>
      </c>
      <c r="N110" s="270"/>
      <c r="O110" s="271"/>
    </row>
    <row r="111" spans="1:15" ht="66.75" customHeight="1" thickBot="1" x14ac:dyDescent="0.25">
      <c r="A111" s="678" t="s">
        <v>889</v>
      </c>
      <c r="B111" s="678" t="s">
        <v>890</v>
      </c>
      <c r="C111" s="678" t="s">
        <v>21</v>
      </c>
      <c r="D111" s="678" t="s">
        <v>891</v>
      </c>
      <c r="E111" s="678" t="s">
        <v>892</v>
      </c>
      <c r="F111" s="678" t="s">
        <v>893</v>
      </c>
      <c r="G111" s="678" t="s">
        <v>894</v>
      </c>
      <c r="H111" s="125">
        <v>1.1599999999999999</v>
      </c>
      <c r="I111" s="577" t="s">
        <v>928</v>
      </c>
      <c r="J111" s="578" t="s">
        <v>896</v>
      </c>
      <c r="K111" s="3"/>
      <c r="L111" s="4">
        <f>SUM(L112:L112)</f>
        <v>3</v>
      </c>
      <c r="M111" s="4" t="s">
        <v>941</v>
      </c>
      <c r="N111" s="4">
        <v>3</v>
      </c>
      <c r="O111" s="582">
        <v>1260000000</v>
      </c>
    </row>
    <row r="112" spans="1:15" ht="66.75" customHeight="1" thickBot="1" x14ac:dyDescent="0.25">
      <c r="A112" s="678"/>
      <c r="B112" s="678"/>
      <c r="C112" s="678"/>
      <c r="D112" s="678"/>
      <c r="E112" s="678"/>
      <c r="F112" s="678"/>
      <c r="G112" s="678"/>
      <c r="H112" s="126" t="s">
        <v>444</v>
      </c>
      <c r="I112" s="580" t="s">
        <v>904</v>
      </c>
      <c r="J112" s="58" t="s">
        <v>905</v>
      </c>
      <c r="K112" s="222" t="s">
        <v>32</v>
      </c>
      <c r="L112" s="12">
        <v>3</v>
      </c>
      <c r="M112" s="77" t="s">
        <v>906</v>
      </c>
      <c r="N112" s="270"/>
      <c r="O112" s="271"/>
    </row>
    <row r="113" spans="1:15" ht="91.5" customHeight="1" thickBot="1" x14ac:dyDescent="0.25">
      <c r="A113" s="678" t="s">
        <v>889</v>
      </c>
      <c r="B113" s="678" t="s">
        <v>890</v>
      </c>
      <c r="C113" s="678" t="s">
        <v>21</v>
      </c>
      <c r="D113" s="678" t="s">
        <v>891</v>
      </c>
      <c r="E113" s="678" t="s">
        <v>892</v>
      </c>
      <c r="F113" s="678" t="s">
        <v>893</v>
      </c>
      <c r="G113" s="678" t="s">
        <v>894</v>
      </c>
      <c r="H113" s="125">
        <v>1.17</v>
      </c>
      <c r="I113" s="577" t="s">
        <v>929</v>
      </c>
      <c r="J113" s="578" t="s">
        <v>896</v>
      </c>
      <c r="K113" s="165"/>
      <c r="L113" s="4">
        <f>SUM(L114:L114)</f>
        <v>12</v>
      </c>
      <c r="M113" s="4" t="s">
        <v>943</v>
      </c>
      <c r="N113" s="4">
        <v>20000</v>
      </c>
      <c r="O113" s="582">
        <v>16996371617</v>
      </c>
    </row>
    <row r="114" spans="1:15" ht="36.75" thickBot="1" x14ac:dyDescent="0.25">
      <c r="A114" s="678"/>
      <c r="B114" s="678"/>
      <c r="C114" s="678"/>
      <c r="D114" s="678"/>
      <c r="E114" s="678"/>
      <c r="F114" s="678"/>
      <c r="G114" s="678"/>
      <c r="H114" s="126" t="s">
        <v>459</v>
      </c>
      <c r="I114" s="580" t="s">
        <v>904</v>
      </c>
      <c r="J114" s="58" t="s">
        <v>905</v>
      </c>
      <c r="K114" s="20" t="s">
        <v>32</v>
      </c>
      <c r="L114" s="12">
        <v>12</v>
      </c>
      <c r="M114" s="77" t="s">
        <v>906</v>
      </c>
      <c r="N114" s="271"/>
      <c r="O114" s="581"/>
    </row>
  </sheetData>
  <mergeCells count="139">
    <mergeCell ref="N8:N9"/>
    <mergeCell ref="O8:O9"/>
    <mergeCell ref="H8:H9"/>
    <mergeCell ref="I8:I9"/>
    <mergeCell ref="J8:J9"/>
    <mergeCell ref="K8:K9"/>
    <mergeCell ref="L8:L9"/>
    <mergeCell ref="M8:M9"/>
    <mergeCell ref="A6:F7"/>
    <mergeCell ref="G6:O7"/>
    <mergeCell ref="A8:A9"/>
    <mergeCell ref="B8:B9"/>
    <mergeCell ref="C8:C9"/>
    <mergeCell ref="D8:D9"/>
    <mergeCell ref="E8:E9"/>
    <mergeCell ref="F8:F9"/>
    <mergeCell ref="G8:G9"/>
    <mergeCell ref="G18:G19"/>
    <mergeCell ref="N19:O19"/>
    <mergeCell ref="A18:A19"/>
    <mergeCell ref="B18:B19"/>
    <mergeCell ref="C18:C19"/>
    <mergeCell ref="D18:D19"/>
    <mergeCell ref="E18:E19"/>
    <mergeCell ref="F18:F19"/>
    <mergeCell ref="A11:A17"/>
    <mergeCell ref="B11:B17"/>
    <mergeCell ref="C11:C17"/>
    <mergeCell ref="D11:D17"/>
    <mergeCell ref="E11:E17"/>
    <mergeCell ref="F11:F17"/>
    <mergeCell ref="G11:G17"/>
    <mergeCell ref="N12:O17"/>
    <mergeCell ref="F20:F26"/>
    <mergeCell ref="G27:G33"/>
    <mergeCell ref="A27:A33"/>
    <mergeCell ref="B27:B33"/>
    <mergeCell ref="C27:C33"/>
    <mergeCell ref="D27:D33"/>
    <mergeCell ref="E27:E33"/>
    <mergeCell ref="F27:F33"/>
    <mergeCell ref="A20:A26"/>
    <mergeCell ref="B20:B26"/>
    <mergeCell ref="C20:C26"/>
    <mergeCell ref="D20:D26"/>
    <mergeCell ref="E20:E26"/>
    <mergeCell ref="G20:G26"/>
    <mergeCell ref="G41:G47"/>
    <mergeCell ref="A41:A47"/>
    <mergeCell ref="B41:B47"/>
    <mergeCell ref="C41:C47"/>
    <mergeCell ref="D41:D47"/>
    <mergeCell ref="E41:E47"/>
    <mergeCell ref="F41:F47"/>
    <mergeCell ref="G34:G40"/>
    <mergeCell ref="A34:A40"/>
    <mergeCell ref="B34:B40"/>
    <mergeCell ref="C34:C40"/>
    <mergeCell ref="D34:D40"/>
    <mergeCell ref="E34:E40"/>
    <mergeCell ref="F34:F40"/>
    <mergeCell ref="G55:G61"/>
    <mergeCell ref="A55:A61"/>
    <mergeCell ref="B55:B61"/>
    <mergeCell ref="C55:C61"/>
    <mergeCell ref="D55:D61"/>
    <mergeCell ref="E55:E61"/>
    <mergeCell ref="F55:F61"/>
    <mergeCell ref="G48:G54"/>
    <mergeCell ref="A48:A54"/>
    <mergeCell ref="B48:B54"/>
    <mergeCell ref="C48:C54"/>
    <mergeCell ref="D48:D54"/>
    <mergeCell ref="E48:E54"/>
    <mergeCell ref="F48:F54"/>
    <mergeCell ref="G69:G75"/>
    <mergeCell ref="A69:A75"/>
    <mergeCell ref="B69:B75"/>
    <mergeCell ref="C69:C75"/>
    <mergeCell ref="D69:D75"/>
    <mergeCell ref="E69:E75"/>
    <mergeCell ref="F69:F75"/>
    <mergeCell ref="G62:G68"/>
    <mergeCell ref="A62:A68"/>
    <mergeCell ref="B62:B68"/>
    <mergeCell ref="C62:C68"/>
    <mergeCell ref="D62:D68"/>
    <mergeCell ref="E62:E68"/>
    <mergeCell ref="F62:F68"/>
    <mergeCell ref="G83:G89"/>
    <mergeCell ref="A83:A89"/>
    <mergeCell ref="B83:B89"/>
    <mergeCell ref="C83:C89"/>
    <mergeCell ref="D83:D89"/>
    <mergeCell ref="E83:E89"/>
    <mergeCell ref="F83:F89"/>
    <mergeCell ref="G76:G82"/>
    <mergeCell ref="A76:A82"/>
    <mergeCell ref="B76:B82"/>
    <mergeCell ref="C76:C82"/>
    <mergeCell ref="D76:D82"/>
    <mergeCell ref="E76:E82"/>
    <mergeCell ref="F76:F82"/>
    <mergeCell ref="E90:E96"/>
    <mergeCell ref="B97:B103"/>
    <mergeCell ref="C97:C103"/>
    <mergeCell ref="D97:D103"/>
    <mergeCell ref="E97:E103"/>
    <mergeCell ref="G90:G96"/>
    <mergeCell ref="A90:A96"/>
    <mergeCell ref="A97:A103"/>
    <mergeCell ref="A104:A110"/>
    <mergeCell ref="F90:F96"/>
    <mergeCell ref="G97:G103"/>
    <mergeCell ref="F97:F103"/>
    <mergeCell ref="A1:O5"/>
    <mergeCell ref="G113:G114"/>
    <mergeCell ref="A113:A114"/>
    <mergeCell ref="B113:B114"/>
    <mergeCell ref="C113:C114"/>
    <mergeCell ref="D113:D114"/>
    <mergeCell ref="E113:E114"/>
    <mergeCell ref="F113:F114"/>
    <mergeCell ref="G111:G112"/>
    <mergeCell ref="A111:A112"/>
    <mergeCell ref="B111:B112"/>
    <mergeCell ref="C111:C112"/>
    <mergeCell ref="D111:D112"/>
    <mergeCell ref="E111:E112"/>
    <mergeCell ref="F111:F112"/>
    <mergeCell ref="G104:G110"/>
    <mergeCell ref="B104:B110"/>
    <mergeCell ref="C104:C110"/>
    <mergeCell ref="D104:D110"/>
    <mergeCell ref="E104:E110"/>
    <mergeCell ref="F104:F110"/>
    <mergeCell ref="B90:B96"/>
    <mergeCell ref="C90:C96"/>
    <mergeCell ref="D90:D96"/>
  </mergeCells>
  <printOptions horizontalCentered="1" verticalCentered="1"/>
  <pageMargins left="0.23622047244094491" right="0.23622047244094491" top="0.74803149606299213" bottom="0.74803149606299213" header="0.31496062992125984" footer="0.31496062992125984"/>
  <pageSetup scale="7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0"/>
  <sheetViews>
    <sheetView zoomScale="73" zoomScaleNormal="73" workbookViewId="0">
      <selection activeCell="D8" sqref="D8:D9"/>
    </sheetView>
  </sheetViews>
  <sheetFormatPr baseColWidth="10" defaultRowHeight="12.75" x14ac:dyDescent="0.2"/>
  <cols>
    <col min="1" max="1" width="13.42578125" customWidth="1"/>
    <col min="6" max="6" width="16" customWidth="1"/>
    <col min="9" max="9" width="22.42578125" customWidth="1"/>
    <col min="15" max="15" width="15.7109375" customWidth="1"/>
    <col min="16" max="16" width="21.5703125" customWidth="1"/>
  </cols>
  <sheetData>
    <row r="1" spans="1:16" x14ac:dyDescent="0.2">
      <c r="A1" s="819" t="s">
        <v>882</v>
      </c>
      <c r="B1" s="819"/>
      <c r="C1" s="819"/>
      <c r="D1" s="819"/>
      <c r="E1" s="819"/>
      <c r="F1" s="819"/>
      <c r="G1" s="819"/>
      <c r="H1" s="819"/>
      <c r="I1" s="819"/>
      <c r="J1" s="819"/>
      <c r="K1" s="819"/>
      <c r="L1" s="819"/>
      <c r="M1" s="819"/>
      <c r="N1" s="819"/>
      <c r="O1" s="819"/>
      <c r="P1" s="819"/>
    </row>
    <row r="2" spans="1:16" x14ac:dyDescent="0.2">
      <c r="A2" s="819"/>
      <c r="B2" s="819"/>
      <c r="C2" s="819"/>
      <c r="D2" s="819"/>
      <c r="E2" s="819"/>
      <c r="F2" s="819"/>
      <c r="G2" s="819"/>
      <c r="H2" s="819"/>
      <c r="I2" s="819"/>
      <c r="J2" s="819"/>
      <c r="K2" s="819"/>
      <c r="L2" s="819"/>
      <c r="M2" s="819"/>
      <c r="N2" s="819"/>
      <c r="O2" s="819"/>
      <c r="P2" s="819"/>
    </row>
    <row r="3" spans="1:16" x14ac:dyDescent="0.2">
      <c r="A3" s="819"/>
      <c r="B3" s="819"/>
      <c r="C3" s="819"/>
      <c r="D3" s="819"/>
      <c r="E3" s="819"/>
      <c r="F3" s="819"/>
      <c r="G3" s="819"/>
      <c r="H3" s="819"/>
      <c r="I3" s="819"/>
      <c r="J3" s="819"/>
      <c r="K3" s="819"/>
      <c r="L3" s="819"/>
      <c r="M3" s="819"/>
      <c r="N3" s="819"/>
      <c r="O3" s="819"/>
      <c r="P3" s="819"/>
    </row>
    <row r="4" spans="1:16" x14ac:dyDescent="0.2">
      <c r="A4" s="819"/>
      <c r="B4" s="819"/>
      <c r="C4" s="819"/>
      <c r="D4" s="819"/>
      <c r="E4" s="819"/>
      <c r="F4" s="819"/>
      <c r="G4" s="819"/>
      <c r="H4" s="819"/>
      <c r="I4" s="819"/>
      <c r="J4" s="819"/>
      <c r="K4" s="819"/>
      <c r="L4" s="819"/>
      <c r="M4" s="819"/>
      <c r="N4" s="819"/>
      <c r="O4" s="819"/>
      <c r="P4" s="819"/>
    </row>
    <row r="5" spans="1:16" ht="13.5" thickBot="1" x14ac:dyDescent="0.25">
      <c r="A5" s="819"/>
      <c r="B5" s="819"/>
      <c r="C5" s="819"/>
      <c r="D5" s="819"/>
      <c r="E5" s="819"/>
      <c r="F5" s="819"/>
      <c r="G5" s="819"/>
      <c r="H5" s="819"/>
      <c r="I5" s="819"/>
      <c r="J5" s="819"/>
      <c r="K5" s="819"/>
      <c r="L5" s="819"/>
      <c r="M5" s="819"/>
      <c r="N5" s="819"/>
      <c r="O5" s="819"/>
      <c r="P5" s="819"/>
    </row>
    <row r="6" spans="1:16" ht="13.5" thickTop="1" x14ac:dyDescent="0.2">
      <c r="A6" s="655" t="s">
        <v>12</v>
      </c>
      <c r="B6" s="656"/>
      <c r="C6" s="656"/>
      <c r="D6" s="656"/>
      <c r="E6" s="656"/>
      <c r="F6" s="656"/>
      <c r="G6" s="659" t="s">
        <v>41</v>
      </c>
      <c r="H6" s="660"/>
      <c r="I6" s="660"/>
      <c r="J6" s="660"/>
      <c r="K6" s="660"/>
      <c r="L6" s="660"/>
      <c r="M6" s="660"/>
      <c r="N6" s="660"/>
      <c r="O6" s="660"/>
      <c r="P6" s="660"/>
    </row>
    <row r="7" spans="1:16" x14ac:dyDescent="0.2">
      <c r="A7" s="657"/>
      <c r="B7" s="658"/>
      <c r="C7" s="658"/>
      <c r="D7" s="658"/>
      <c r="E7" s="658"/>
      <c r="F7" s="658"/>
      <c r="G7" s="662"/>
      <c r="H7" s="663"/>
      <c r="I7" s="663"/>
      <c r="J7" s="663"/>
      <c r="K7" s="663"/>
      <c r="L7" s="663"/>
      <c r="M7" s="663"/>
      <c r="N7" s="663"/>
      <c r="O7" s="663"/>
      <c r="P7" s="663"/>
    </row>
    <row r="8" spans="1:16" x14ac:dyDescent="0.2">
      <c r="A8" s="603" t="s">
        <v>25</v>
      </c>
      <c r="B8" s="634" t="s">
        <v>14</v>
      </c>
      <c r="C8" s="634" t="s">
        <v>13</v>
      </c>
      <c r="D8" s="634" t="s">
        <v>15</v>
      </c>
      <c r="E8" s="634" t="s">
        <v>26</v>
      </c>
      <c r="F8" s="634" t="s">
        <v>85</v>
      </c>
      <c r="G8" s="603" t="s">
        <v>16</v>
      </c>
      <c r="H8" s="675" t="s">
        <v>4</v>
      </c>
      <c r="I8" s="675" t="s">
        <v>23</v>
      </c>
      <c r="J8" s="675" t="s">
        <v>62</v>
      </c>
      <c r="K8" s="675" t="s">
        <v>38</v>
      </c>
      <c r="L8" s="643" t="s">
        <v>63</v>
      </c>
      <c r="M8" s="643" t="s">
        <v>83</v>
      </c>
      <c r="N8" s="643" t="s">
        <v>101</v>
      </c>
      <c r="O8" s="603" t="s">
        <v>66</v>
      </c>
      <c r="P8" s="603" t="s">
        <v>68</v>
      </c>
    </row>
    <row r="9" spans="1:16" ht="35.25" customHeight="1" x14ac:dyDescent="0.2">
      <c r="A9" s="603"/>
      <c r="B9" s="634"/>
      <c r="C9" s="634"/>
      <c r="D9" s="634"/>
      <c r="E9" s="634"/>
      <c r="F9" s="634"/>
      <c r="G9" s="603"/>
      <c r="H9" s="675"/>
      <c r="I9" s="675"/>
      <c r="J9" s="675"/>
      <c r="K9" s="675"/>
      <c r="L9" s="643"/>
      <c r="M9" s="643"/>
      <c r="N9" s="643"/>
      <c r="O9" s="603"/>
      <c r="P9" s="603"/>
    </row>
    <row r="10" spans="1:16" ht="54.75" customHeight="1" thickBot="1" x14ac:dyDescent="0.25">
      <c r="A10" s="94"/>
      <c r="B10" s="243"/>
      <c r="C10" s="243"/>
      <c r="D10" s="243"/>
      <c r="E10" s="244"/>
      <c r="F10" s="245"/>
      <c r="G10" s="242"/>
      <c r="H10" s="178">
        <v>1</v>
      </c>
      <c r="I10" s="115" t="s">
        <v>31</v>
      </c>
      <c r="J10" s="23"/>
      <c r="K10" s="23"/>
      <c r="L10" s="24">
        <f>+L11+L17+L23+L29+L35+L41+L47+L53+L60+L74</f>
        <v>5057037</v>
      </c>
      <c r="M10" s="179"/>
      <c r="N10" s="24"/>
      <c r="O10" s="170"/>
      <c r="P10" s="170">
        <f>+P11+P17+P23+P29+P35+P41+P47+P53+P60+P67+P74</f>
        <v>9000000000</v>
      </c>
    </row>
    <row r="11" spans="1:16" ht="54.75" customHeight="1" thickBot="1" x14ac:dyDescent="0.25">
      <c r="A11" s="823" t="s">
        <v>991</v>
      </c>
      <c r="B11" s="825" t="s">
        <v>945</v>
      </c>
      <c r="C11" s="825" t="s">
        <v>21</v>
      </c>
      <c r="D11" s="825" t="s">
        <v>946</v>
      </c>
      <c r="E11" s="825" t="s">
        <v>22</v>
      </c>
      <c r="F11" s="828" t="s">
        <v>947</v>
      </c>
      <c r="G11" s="830" t="s">
        <v>948</v>
      </c>
      <c r="H11" s="537">
        <v>1.1000000000000001</v>
      </c>
      <c r="I11" s="538" t="s">
        <v>949</v>
      </c>
      <c r="J11" s="538" t="s">
        <v>950</v>
      </c>
      <c r="K11" s="538"/>
      <c r="L11" s="153">
        <f>SUM(L12:L16)</f>
        <v>5</v>
      </c>
      <c r="M11" s="153" t="s">
        <v>962</v>
      </c>
      <c r="N11" s="6">
        <v>1</v>
      </c>
      <c r="O11" s="169"/>
      <c r="P11" s="359">
        <v>42000000</v>
      </c>
    </row>
    <row r="12" spans="1:16" ht="54.75" customHeight="1" x14ac:dyDescent="0.2">
      <c r="A12" s="824"/>
      <c r="B12" s="826"/>
      <c r="C12" s="826"/>
      <c r="D12" s="826"/>
      <c r="E12" s="826"/>
      <c r="F12" s="829"/>
      <c r="G12" s="831"/>
      <c r="H12" s="166" t="s">
        <v>2</v>
      </c>
      <c r="I12" s="20" t="s">
        <v>951</v>
      </c>
      <c r="J12" s="20" t="s">
        <v>952</v>
      </c>
      <c r="K12" s="20" t="s">
        <v>17</v>
      </c>
      <c r="L12" s="12">
        <v>1</v>
      </c>
      <c r="M12" s="12" t="s">
        <v>953</v>
      </c>
      <c r="N12" s="725" t="s">
        <v>84</v>
      </c>
      <c r="O12" s="726"/>
      <c r="P12" s="727"/>
    </row>
    <row r="13" spans="1:16" ht="54.75" customHeight="1" x14ac:dyDescent="0.2">
      <c r="A13" s="824"/>
      <c r="B13" s="826"/>
      <c r="C13" s="826"/>
      <c r="D13" s="826"/>
      <c r="E13" s="826"/>
      <c r="F13" s="829"/>
      <c r="G13" s="831"/>
      <c r="H13" s="166" t="s">
        <v>3</v>
      </c>
      <c r="I13" s="20" t="s">
        <v>954</v>
      </c>
      <c r="J13" s="20" t="s">
        <v>955</v>
      </c>
      <c r="K13" s="20" t="s">
        <v>17</v>
      </c>
      <c r="L13" s="12">
        <v>1</v>
      </c>
      <c r="M13" s="12" t="s">
        <v>956</v>
      </c>
      <c r="N13" s="728"/>
      <c r="O13" s="729"/>
      <c r="P13" s="730"/>
    </row>
    <row r="14" spans="1:16" ht="54.75" customHeight="1" x14ac:dyDescent="0.2">
      <c r="A14" s="824"/>
      <c r="B14" s="826"/>
      <c r="C14" s="826"/>
      <c r="D14" s="826"/>
      <c r="E14" s="826"/>
      <c r="F14" s="829"/>
      <c r="G14" s="831"/>
      <c r="H14" s="166" t="s">
        <v>6</v>
      </c>
      <c r="I14" s="20" t="s">
        <v>957</v>
      </c>
      <c r="J14" s="20" t="s">
        <v>955</v>
      </c>
      <c r="K14" s="20" t="s">
        <v>17</v>
      </c>
      <c r="L14" s="12">
        <v>1</v>
      </c>
      <c r="M14" s="12" t="s">
        <v>958</v>
      </c>
      <c r="N14" s="728"/>
      <c r="O14" s="729"/>
      <c r="P14" s="730"/>
    </row>
    <row r="15" spans="1:16" ht="54.75" customHeight="1" x14ac:dyDescent="0.2">
      <c r="A15" s="824"/>
      <c r="B15" s="826"/>
      <c r="C15" s="826"/>
      <c r="D15" s="826"/>
      <c r="E15" s="826"/>
      <c r="F15" s="829"/>
      <c r="G15" s="831"/>
      <c r="H15" s="166" t="s">
        <v>7</v>
      </c>
      <c r="I15" s="20" t="s">
        <v>959</v>
      </c>
      <c r="J15" s="20" t="s">
        <v>955</v>
      </c>
      <c r="K15" s="20" t="s">
        <v>17</v>
      </c>
      <c r="L15" s="12">
        <v>1</v>
      </c>
      <c r="M15" s="12" t="s">
        <v>960</v>
      </c>
      <c r="N15" s="728"/>
      <c r="O15" s="729"/>
      <c r="P15" s="730"/>
    </row>
    <row r="16" spans="1:16" ht="54.75" customHeight="1" thickBot="1" x14ac:dyDescent="0.25">
      <c r="A16" s="824"/>
      <c r="B16" s="827"/>
      <c r="C16" s="827"/>
      <c r="D16" s="827"/>
      <c r="E16" s="827"/>
      <c r="F16" s="829"/>
      <c r="G16" s="831"/>
      <c r="H16" s="166" t="s">
        <v>40</v>
      </c>
      <c r="I16" s="20" t="s">
        <v>961</v>
      </c>
      <c r="J16" s="20" t="s">
        <v>955</v>
      </c>
      <c r="K16" s="20" t="s">
        <v>32</v>
      </c>
      <c r="L16" s="583">
        <v>1</v>
      </c>
      <c r="M16" s="583" t="s">
        <v>962</v>
      </c>
      <c r="N16" s="728"/>
      <c r="O16" s="729"/>
      <c r="P16" s="730"/>
    </row>
    <row r="17" spans="1:16" ht="54.75" customHeight="1" thickBot="1" x14ac:dyDescent="0.25">
      <c r="A17" s="820" t="s">
        <v>991</v>
      </c>
      <c r="B17" s="820" t="s">
        <v>945</v>
      </c>
      <c r="C17" s="820" t="s">
        <v>21</v>
      </c>
      <c r="D17" s="820" t="s">
        <v>946</v>
      </c>
      <c r="E17" s="820" t="s">
        <v>22</v>
      </c>
      <c r="F17" s="820" t="s">
        <v>947</v>
      </c>
      <c r="G17" s="820" t="s">
        <v>963</v>
      </c>
      <c r="H17" s="537">
        <v>1.2</v>
      </c>
      <c r="I17" s="538" t="s">
        <v>964</v>
      </c>
      <c r="J17" s="538" t="s">
        <v>950</v>
      </c>
      <c r="K17" s="538"/>
      <c r="L17" s="153">
        <f>SUM(L18:L22)</f>
        <v>5</v>
      </c>
      <c r="M17" s="153" t="s">
        <v>969</v>
      </c>
      <c r="N17" s="108">
        <v>1</v>
      </c>
      <c r="O17" s="108"/>
      <c r="P17" s="359">
        <v>200000000</v>
      </c>
    </row>
    <row r="18" spans="1:16" ht="54.75" customHeight="1" thickBot="1" x14ac:dyDescent="0.25">
      <c r="A18" s="821"/>
      <c r="B18" s="821"/>
      <c r="C18" s="821"/>
      <c r="D18" s="821"/>
      <c r="E18" s="821"/>
      <c r="F18" s="821"/>
      <c r="G18" s="821"/>
      <c r="H18" s="166" t="s">
        <v>908</v>
      </c>
      <c r="I18" s="20" t="s">
        <v>951</v>
      </c>
      <c r="J18" s="20" t="s">
        <v>952</v>
      </c>
      <c r="K18" s="20" t="s">
        <v>17</v>
      </c>
      <c r="L18" s="12">
        <v>1</v>
      </c>
      <c r="M18" s="12" t="s">
        <v>953</v>
      </c>
      <c r="N18" s="270"/>
      <c r="O18" s="271"/>
      <c r="P18" s="271"/>
    </row>
    <row r="19" spans="1:16" ht="54.75" customHeight="1" thickBot="1" x14ac:dyDescent="0.25">
      <c r="A19" s="821"/>
      <c r="B19" s="821"/>
      <c r="C19" s="821"/>
      <c r="D19" s="821"/>
      <c r="E19" s="821"/>
      <c r="F19" s="821"/>
      <c r="G19" s="821"/>
      <c r="H19" s="166" t="s">
        <v>965</v>
      </c>
      <c r="I19" s="20" t="s">
        <v>954</v>
      </c>
      <c r="J19" s="20" t="s">
        <v>955</v>
      </c>
      <c r="K19" s="20" t="s">
        <v>17</v>
      </c>
      <c r="L19" s="12">
        <v>1</v>
      </c>
      <c r="M19" s="12" t="s">
        <v>956</v>
      </c>
      <c r="N19" s="270"/>
      <c r="O19" s="271"/>
      <c r="P19" s="271"/>
    </row>
    <row r="20" spans="1:16" ht="54.75" customHeight="1" thickBot="1" x14ac:dyDescent="0.25">
      <c r="A20" s="821"/>
      <c r="B20" s="821"/>
      <c r="C20" s="821"/>
      <c r="D20" s="821"/>
      <c r="E20" s="821"/>
      <c r="F20" s="821"/>
      <c r="G20" s="821"/>
      <c r="H20" s="166" t="s">
        <v>966</v>
      </c>
      <c r="I20" s="20" t="s">
        <v>957</v>
      </c>
      <c r="J20" s="20" t="s">
        <v>955</v>
      </c>
      <c r="K20" s="20" t="s">
        <v>17</v>
      </c>
      <c r="L20" s="12">
        <v>1</v>
      </c>
      <c r="M20" s="12" t="s">
        <v>958</v>
      </c>
      <c r="N20" s="270"/>
      <c r="O20" s="271"/>
      <c r="P20" s="271"/>
    </row>
    <row r="21" spans="1:16" ht="54.75" customHeight="1" thickBot="1" x14ac:dyDescent="0.25">
      <c r="A21" s="821"/>
      <c r="B21" s="821"/>
      <c r="C21" s="821"/>
      <c r="D21" s="821"/>
      <c r="E21" s="821"/>
      <c r="F21" s="821"/>
      <c r="G21" s="821"/>
      <c r="H21" s="166" t="s">
        <v>967</v>
      </c>
      <c r="I21" s="20" t="s">
        <v>959</v>
      </c>
      <c r="J21" s="20" t="s">
        <v>955</v>
      </c>
      <c r="K21" s="20" t="s">
        <v>17</v>
      </c>
      <c r="L21" s="12">
        <v>1</v>
      </c>
      <c r="M21" s="12" t="s">
        <v>960</v>
      </c>
      <c r="N21" s="270"/>
      <c r="O21" s="271"/>
      <c r="P21" s="271"/>
    </row>
    <row r="22" spans="1:16" ht="54.75" customHeight="1" thickBot="1" x14ac:dyDescent="0.25">
      <c r="A22" s="822"/>
      <c r="B22" s="822"/>
      <c r="C22" s="822"/>
      <c r="D22" s="822"/>
      <c r="E22" s="822"/>
      <c r="F22" s="822"/>
      <c r="G22" s="822"/>
      <c r="H22" s="166" t="s">
        <v>968</v>
      </c>
      <c r="I22" s="20" t="s">
        <v>961</v>
      </c>
      <c r="J22" s="20" t="s">
        <v>955</v>
      </c>
      <c r="K22" s="20" t="s">
        <v>32</v>
      </c>
      <c r="L22" s="583">
        <v>1</v>
      </c>
      <c r="M22" s="583" t="s">
        <v>969</v>
      </c>
      <c r="N22" s="270"/>
      <c r="O22" s="271"/>
      <c r="P22" s="271"/>
    </row>
    <row r="23" spans="1:16" ht="54.75" customHeight="1" thickBot="1" x14ac:dyDescent="0.25">
      <c r="A23" s="820" t="s">
        <v>991</v>
      </c>
      <c r="B23" s="820" t="s">
        <v>945</v>
      </c>
      <c r="C23" s="820" t="s">
        <v>21</v>
      </c>
      <c r="D23" s="820" t="s">
        <v>946</v>
      </c>
      <c r="E23" s="820" t="s">
        <v>22</v>
      </c>
      <c r="F23" s="820" t="s">
        <v>947</v>
      </c>
      <c r="G23" s="820" t="s">
        <v>963</v>
      </c>
      <c r="H23" s="537">
        <v>1.3</v>
      </c>
      <c r="I23" s="538" t="s">
        <v>970</v>
      </c>
      <c r="J23" s="538" t="s">
        <v>950</v>
      </c>
      <c r="K23" s="538"/>
      <c r="L23" s="153">
        <f>SUM(L24:L28)</f>
        <v>26</v>
      </c>
      <c r="M23" s="153" t="s">
        <v>971</v>
      </c>
      <c r="N23" s="108">
        <v>22</v>
      </c>
      <c r="O23" s="108"/>
      <c r="P23" s="359">
        <v>700000000</v>
      </c>
    </row>
    <row r="24" spans="1:16" ht="54.75" customHeight="1" thickBot="1" x14ac:dyDescent="0.25">
      <c r="A24" s="821"/>
      <c r="B24" s="821"/>
      <c r="C24" s="821"/>
      <c r="D24" s="821"/>
      <c r="E24" s="821"/>
      <c r="F24" s="821"/>
      <c r="G24" s="821"/>
      <c r="H24" s="166" t="s">
        <v>304</v>
      </c>
      <c r="I24" s="20" t="s">
        <v>951</v>
      </c>
      <c r="J24" s="20" t="s">
        <v>952</v>
      </c>
      <c r="K24" s="20" t="s">
        <v>17</v>
      </c>
      <c r="L24" s="12">
        <v>1</v>
      </c>
      <c r="M24" s="12" t="s">
        <v>953</v>
      </c>
      <c r="N24" s="270"/>
      <c r="O24" s="271"/>
      <c r="P24" s="271"/>
    </row>
    <row r="25" spans="1:16" ht="54.75" customHeight="1" thickBot="1" x14ac:dyDescent="0.25">
      <c r="A25" s="821"/>
      <c r="B25" s="821"/>
      <c r="C25" s="821"/>
      <c r="D25" s="821"/>
      <c r="E25" s="821"/>
      <c r="F25" s="821"/>
      <c r="G25" s="821"/>
      <c r="H25" s="166" t="s">
        <v>305</v>
      </c>
      <c r="I25" s="20" t="s">
        <v>954</v>
      </c>
      <c r="J25" s="20" t="s">
        <v>955</v>
      </c>
      <c r="K25" s="20" t="s">
        <v>17</v>
      </c>
      <c r="L25" s="12">
        <v>1</v>
      </c>
      <c r="M25" s="12" t="s">
        <v>956</v>
      </c>
      <c r="N25" s="270"/>
      <c r="O25" s="271"/>
      <c r="P25" s="271"/>
    </row>
    <row r="26" spans="1:16" ht="54.75" customHeight="1" thickBot="1" x14ac:dyDescent="0.25">
      <c r="A26" s="821"/>
      <c r="B26" s="821"/>
      <c r="C26" s="821"/>
      <c r="D26" s="821"/>
      <c r="E26" s="821"/>
      <c r="F26" s="821"/>
      <c r="G26" s="821"/>
      <c r="H26" s="166" t="s">
        <v>306</v>
      </c>
      <c r="I26" s="20" t="s">
        <v>957</v>
      </c>
      <c r="J26" s="20" t="s">
        <v>955</v>
      </c>
      <c r="K26" s="20" t="s">
        <v>17</v>
      </c>
      <c r="L26" s="12">
        <v>1</v>
      </c>
      <c r="M26" s="12" t="s">
        <v>958</v>
      </c>
      <c r="N26" s="270"/>
      <c r="O26" s="271"/>
      <c r="P26" s="271"/>
    </row>
    <row r="27" spans="1:16" ht="54.75" customHeight="1" thickBot="1" x14ac:dyDescent="0.25">
      <c r="A27" s="821"/>
      <c r="B27" s="821"/>
      <c r="C27" s="821"/>
      <c r="D27" s="821"/>
      <c r="E27" s="821"/>
      <c r="F27" s="821"/>
      <c r="G27" s="821"/>
      <c r="H27" s="166" t="s">
        <v>307</v>
      </c>
      <c r="I27" s="20" t="s">
        <v>959</v>
      </c>
      <c r="J27" s="20" t="s">
        <v>955</v>
      </c>
      <c r="K27" s="20" t="s">
        <v>17</v>
      </c>
      <c r="L27" s="12">
        <v>1</v>
      </c>
      <c r="M27" s="12" t="s">
        <v>960</v>
      </c>
      <c r="N27" s="270"/>
      <c r="O27" s="271"/>
      <c r="P27" s="271"/>
    </row>
    <row r="28" spans="1:16" ht="54.75" customHeight="1" thickBot="1" x14ac:dyDescent="0.25">
      <c r="A28" s="822"/>
      <c r="B28" s="822"/>
      <c r="C28" s="822"/>
      <c r="D28" s="822"/>
      <c r="E28" s="822"/>
      <c r="F28" s="822"/>
      <c r="G28" s="822"/>
      <c r="H28" s="166" t="s">
        <v>308</v>
      </c>
      <c r="I28" s="20" t="s">
        <v>961</v>
      </c>
      <c r="J28" s="20" t="s">
        <v>955</v>
      </c>
      <c r="K28" s="20" t="s">
        <v>32</v>
      </c>
      <c r="L28" s="583">
        <v>22</v>
      </c>
      <c r="M28" s="583" t="s">
        <v>971</v>
      </c>
      <c r="N28" s="270"/>
      <c r="O28" s="271"/>
      <c r="P28" s="271"/>
    </row>
    <row r="29" spans="1:16" ht="54.75" customHeight="1" thickBot="1" x14ac:dyDescent="0.25">
      <c r="A29" s="820" t="s">
        <v>991</v>
      </c>
      <c r="B29" s="820" t="s">
        <v>945</v>
      </c>
      <c r="C29" s="820" t="s">
        <v>21</v>
      </c>
      <c r="D29" s="820" t="s">
        <v>946</v>
      </c>
      <c r="E29" s="820" t="s">
        <v>22</v>
      </c>
      <c r="F29" s="820" t="s">
        <v>947</v>
      </c>
      <c r="G29" s="820" t="s">
        <v>963</v>
      </c>
      <c r="H29" s="537">
        <v>1.4</v>
      </c>
      <c r="I29" s="538" t="s">
        <v>972</v>
      </c>
      <c r="J29" s="538" t="s">
        <v>950</v>
      </c>
      <c r="K29" s="538"/>
      <c r="L29" s="153">
        <f>SUM(L30:L34)</f>
        <v>24</v>
      </c>
      <c r="M29" s="153" t="s">
        <v>973</v>
      </c>
      <c r="N29" s="108">
        <v>20</v>
      </c>
      <c r="O29" s="108"/>
      <c r="P29" s="359">
        <v>900000000</v>
      </c>
    </row>
    <row r="30" spans="1:16" ht="54.75" customHeight="1" thickBot="1" x14ac:dyDescent="0.25">
      <c r="A30" s="821"/>
      <c r="B30" s="821"/>
      <c r="C30" s="821"/>
      <c r="D30" s="821"/>
      <c r="E30" s="821"/>
      <c r="F30" s="821"/>
      <c r="G30" s="821"/>
      <c r="H30" s="166" t="s">
        <v>312</v>
      </c>
      <c r="I30" s="20" t="s">
        <v>951</v>
      </c>
      <c r="J30" s="20" t="s">
        <v>952</v>
      </c>
      <c r="K30" s="20" t="s">
        <v>17</v>
      </c>
      <c r="L30" s="12">
        <v>1</v>
      </c>
      <c r="M30" s="12" t="s">
        <v>953</v>
      </c>
      <c r="N30" s="270"/>
      <c r="O30" s="271"/>
      <c r="P30" s="271"/>
    </row>
    <row r="31" spans="1:16" ht="54.75" customHeight="1" thickBot="1" x14ac:dyDescent="0.25">
      <c r="A31" s="821"/>
      <c r="B31" s="821"/>
      <c r="C31" s="821"/>
      <c r="D31" s="821"/>
      <c r="E31" s="821"/>
      <c r="F31" s="821"/>
      <c r="G31" s="821"/>
      <c r="H31" s="166" t="s">
        <v>314</v>
      </c>
      <c r="I31" s="20" t="s">
        <v>954</v>
      </c>
      <c r="J31" s="20" t="s">
        <v>955</v>
      </c>
      <c r="K31" s="20" t="s">
        <v>17</v>
      </c>
      <c r="L31" s="12">
        <v>1</v>
      </c>
      <c r="M31" s="12" t="s">
        <v>956</v>
      </c>
      <c r="N31" s="270"/>
      <c r="O31" s="271"/>
      <c r="P31" s="271"/>
    </row>
    <row r="32" spans="1:16" ht="54.75" customHeight="1" thickBot="1" x14ac:dyDescent="0.25">
      <c r="A32" s="821"/>
      <c r="B32" s="821"/>
      <c r="C32" s="821"/>
      <c r="D32" s="821"/>
      <c r="E32" s="821"/>
      <c r="F32" s="821"/>
      <c r="G32" s="821"/>
      <c r="H32" s="166" t="s">
        <v>316</v>
      </c>
      <c r="I32" s="20" t="s">
        <v>957</v>
      </c>
      <c r="J32" s="20" t="s">
        <v>955</v>
      </c>
      <c r="K32" s="20" t="s">
        <v>17</v>
      </c>
      <c r="L32" s="12">
        <v>1</v>
      </c>
      <c r="M32" s="12" t="s">
        <v>958</v>
      </c>
      <c r="N32" s="270"/>
      <c r="O32" s="271"/>
      <c r="P32" s="271"/>
    </row>
    <row r="33" spans="1:16" ht="54.75" customHeight="1" thickBot="1" x14ac:dyDescent="0.25">
      <c r="A33" s="821"/>
      <c r="B33" s="821"/>
      <c r="C33" s="821"/>
      <c r="D33" s="821"/>
      <c r="E33" s="821"/>
      <c r="F33" s="821"/>
      <c r="G33" s="821"/>
      <c r="H33" s="166" t="s">
        <v>318</v>
      </c>
      <c r="I33" s="20" t="s">
        <v>959</v>
      </c>
      <c r="J33" s="20" t="s">
        <v>955</v>
      </c>
      <c r="K33" s="20" t="s">
        <v>17</v>
      </c>
      <c r="L33" s="12">
        <v>1</v>
      </c>
      <c r="M33" s="12" t="s">
        <v>960</v>
      </c>
      <c r="N33" s="270"/>
      <c r="O33" s="271"/>
      <c r="P33" s="271"/>
    </row>
    <row r="34" spans="1:16" ht="54.75" customHeight="1" thickBot="1" x14ac:dyDescent="0.25">
      <c r="A34" s="822"/>
      <c r="B34" s="822"/>
      <c r="C34" s="822"/>
      <c r="D34" s="822"/>
      <c r="E34" s="822"/>
      <c r="F34" s="822"/>
      <c r="G34" s="822"/>
      <c r="H34" s="166" t="s">
        <v>319</v>
      </c>
      <c r="I34" s="20" t="s">
        <v>961</v>
      </c>
      <c r="J34" s="20" t="s">
        <v>955</v>
      </c>
      <c r="K34" s="20" t="s">
        <v>32</v>
      </c>
      <c r="L34" s="583">
        <v>20</v>
      </c>
      <c r="M34" s="583" t="s">
        <v>973</v>
      </c>
      <c r="N34" s="270"/>
      <c r="O34" s="271"/>
      <c r="P34" s="271"/>
    </row>
    <row r="35" spans="1:16" ht="54.75" customHeight="1" thickBot="1" x14ac:dyDescent="0.25">
      <c r="A35" s="820" t="s">
        <v>991</v>
      </c>
      <c r="B35" s="820" t="s">
        <v>945</v>
      </c>
      <c r="C35" s="820" t="s">
        <v>21</v>
      </c>
      <c r="D35" s="820" t="s">
        <v>946</v>
      </c>
      <c r="E35" s="820" t="s">
        <v>22</v>
      </c>
      <c r="F35" s="820" t="s">
        <v>947</v>
      </c>
      <c r="G35" s="820" t="s">
        <v>948</v>
      </c>
      <c r="H35" s="537">
        <v>1.5</v>
      </c>
      <c r="I35" s="538" t="s">
        <v>974</v>
      </c>
      <c r="J35" s="538" t="s">
        <v>975</v>
      </c>
      <c r="K35" s="538"/>
      <c r="L35" s="153">
        <f>SUM(L36:L40)</f>
        <v>5000004</v>
      </c>
      <c r="M35" s="153" t="s">
        <v>976</v>
      </c>
      <c r="N35" s="153">
        <v>5000000</v>
      </c>
      <c r="O35" s="108"/>
      <c r="P35" s="359">
        <v>575000000</v>
      </c>
    </row>
    <row r="36" spans="1:16" ht="54.75" customHeight="1" thickBot="1" x14ac:dyDescent="0.25">
      <c r="A36" s="821"/>
      <c r="B36" s="821"/>
      <c r="C36" s="821"/>
      <c r="D36" s="821"/>
      <c r="E36" s="821"/>
      <c r="F36" s="821"/>
      <c r="G36" s="821"/>
      <c r="H36" s="166" t="s">
        <v>327</v>
      </c>
      <c r="I36" s="20" t="s">
        <v>951</v>
      </c>
      <c r="J36" s="20" t="s">
        <v>952</v>
      </c>
      <c r="K36" s="20" t="s">
        <v>17</v>
      </c>
      <c r="L36" s="12">
        <v>1</v>
      </c>
      <c r="M36" s="12" t="s">
        <v>953</v>
      </c>
      <c r="N36" s="270"/>
      <c r="O36" s="271"/>
      <c r="P36" s="271"/>
    </row>
    <row r="37" spans="1:16" ht="54.75" customHeight="1" thickBot="1" x14ac:dyDescent="0.25">
      <c r="A37" s="821"/>
      <c r="B37" s="821"/>
      <c r="C37" s="821"/>
      <c r="D37" s="821"/>
      <c r="E37" s="821"/>
      <c r="F37" s="821"/>
      <c r="G37" s="821"/>
      <c r="H37" s="166" t="s">
        <v>329</v>
      </c>
      <c r="I37" s="20" t="s">
        <v>954</v>
      </c>
      <c r="J37" s="20" t="s">
        <v>955</v>
      </c>
      <c r="K37" s="20" t="s">
        <v>17</v>
      </c>
      <c r="L37" s="12">
        <v>1</v>
      </c>
      <c r="M37" s="12" t="s">
        <v>956</v>
      </c>
      <c r="N37" s="270"/>
      <c r="O37" s="271"/>
      <c r="P37" s="271"/>
    </row>
    <row r="38" spans="1:16" ht="54.75" customHeight="1" thickBot="1" x14ac:dyDescent="0.25">
      <c r="A38" s="821"/>
      <c r="B38" s="821"/>
      <c r="C38" s="821"/>
      <c r="D38" s="821"/>
      <c r="E38" s="821"/>
      <c r="F38" s="821"/>
      <c r="G38" s="821"/>
      <c r="H38" s="166" t="s">
        <v>330</v>
      </c>
      <c r="I38" s="20" t="s">
        <v>957</v>
      </c>
      <c r="J38" s="20" t="s">
        <v>955</v>
      </c>
      <c r="K38" s="20" t="s">
        <v>17</v>
      </c>
      <c r="L38" s="12">
        <v>1</v>
      </c>
      <c r="M38" s="12" t="s">
        <v>958</v>
      </c>
      <c r="N38" s="270"/>
      <c r="O38" s="271"/>
      <c r="P38" s="271"/>
    </row>
    <row r="39" spans="1:16" ht="54.75" customHeight="1" thickBot="1" x14ac:dyDescent="0.25">
      <c r="A39" s="821"/>
      <c r="B39" s="821"/>
      <c r="C39" s="821"/>
      <c r="D39" s="821"/>
      <c r="E39" s="821"/>
      <c r="F39" s="821"/>
      <c r="G39" s="821"/>
      <c r="H39" s="166" t="s">
        <v>331</v>
      </c>
      <c r="I39" s="20" t="s">
        <v>959</v>
      </c>
      <c r="J39" s="20" t="s">
        <v>955</v>
      </c>
      <c r="K39" s="20" t="s">
        <v>17</v>
      </c>
      <c r="L39" s="12">
        <v>1</v>
      </c>
      <c r="M39" s="12" t="s">
        <v>960</v>
      </c>
      <c r="N39" s="270"/>
      <c r="O39" s="271"/>
      <c r="P39" s="271"/>
    </row>
    <row r="40" spans="1:16" ht="54.75" customHeight="1" thickBot="1" x14ac:dyDescent="0.25">
      <c r="A40" s="822"/>
      <c r="B40" s="822"/>
      <c r="C40" s="822"/>
      <c r="D40" s="822"/>
      <c r="E40" s="822"/>
      <c r="F40" s="822"/>
      <c r="G40" s="822"/>
      <c r="H40" s="166" t="s">
        <v>332</v>
      </c>
      <c r="I40" s="20" t="s">
        <v>961</v>
      </c>
      <c r="J40" s="20" t="s">
        <v>955</v>
      </c>
      <c r="K40" s="20" t="s">
        <v>32</v>
      </c>
      <c r="L40" s="583">
        <v>5000000</v>
      </c>
      <c r="M40" s="583" t="s">
        <v>976</v>
      </c>
      <c r="N40" s="270"/>
      <c r="O40" s="271"/>
      <c r="P40" s="271"/>
    </row>
    <row r="41" spans="1:16" ht="54.75" customHeight="1" thickBot="1" x14ac:dyDescent="0.25">
      <c r="A41" s="820" t="s">
        <v>991</v>
      </c>
      <c r="B41" s="820" t="s">
        <v>945</v>
      </c>
      <c r="C41" s="820" t="s">
        <v>21</v>
      </c>
      <c r="D41" s="820" t="s">
        <v>946</v>
      </c>
      <c r="E41" s="820" t="s">
        <v>22</v>
      </c>
      <c r="F41" s="820" t="s">
        <v>947</v>
      </c>
      <c r="G41" s="820" t="s">
        <v>948</v>
      </c>
      <c r="H41" s="537">
        <v>1.6</v>
      </c>
      <c r="I41" s="538" t="s">
        <v>977</v>
      </c>
      <c r="J41" s="538" t="s">
        <v>975</v>
      </c>
      <c r="K41" s="538"/>
      <c r="L41" s="153">
        <f>SUM(L42:L46)</f>
        <v>50004</v>
      </c>
      <c r="M41" s="153" t="s">
        <v>978</v>
      </c>
      <c r="N41" s="153">
        <v>50000</v>
      </c>
      <c r="O41" s="108"/>
      <c r="P41" s="359">
        <v>175000000</v>
      </c>
    </row>
    <row r="42" spans="1:16" ht="54.75" customHeight="1" thickBot="1" x14ac:dyDescent="0.25">
      <c r="A42" s="821"/>
      <c r="B42" s="821"/>
      <c r="C42" s="821"/>
      <c r="D42" s="821"/>
      <c r="E42" s="821"/>
      <c r="F42" s="821"/>
      <c r="G42" s="821"/>
      <c r="H42" s="166" t="s">
        <v>340</v>
      </c>
      <c r="I42" s="20" t="s">
        <v>951</v>
      </c>
      <c r="J42" s="20" t="s">
        <v>952</v>
      </c>
      <c r="K42" s="20" t="s">
        <v>17</v>
      </c>
      <c r="L42" s="12">
        <v>1</v>
      </c>
      <c r="M42" s="12" t="s">
        <v>953</v>
      </c>
      <c r="N42" s="270"/>
      <c r="O42" s="271"/>
      <c r="P42" s="271"/>
    </row>
    <row r="43" spans="1:16" ht="54.75" customHeight="1" thickBot="1" x14ac:dyDescent="0.25">
      <c r="A43" s="821"/>
      <c r="B43" s="821"/>
      <c r="C43" s="821"/>
      <c r="D43" s="821"/>
      <c r="E43" s="821"/>
      <c r="F43" s="821"/>
      <c r="G43" s="821"/>
      <c r="H43" s="166" t="s">
        <v>912</v>
      </c>
      <c r="I43" s="20" t="s">
        <v>954</v>
      </c>
      <c r="J43" s="20" t="s">
        <v>955</v>
      </c>
      <c r="K43" s="20" t="s">
        <v>17</v>
      </c>
      <c r="L43" s="12">
        <v>1</v>
      </c>
      <c r="M43" s="12" t="s">
        <v>956</v>
      </c>
      <c r="N43" s="270"/>
      <c r="O43" s="271"/>
      <c r="P43" s="271"/>
    </row>
    <row r="44" spans="1:16" ht="54.75" customHeight="1" thickBot="1" x14ac:dyDescent="0.25">
      <c r="A44" s="821"/>
      <c r="B44" s="821"/>
      <c r="C44" s="821"/>
      <c r="D44" s="821"/>
      <c r="E44" s="821"/>
      <c r="F44" s="821"/>
      <c r="G44" s="821"/>
      <c r="H44" s="166" t="s">
        <v>342</v>
      </c>
      <c r="I44" s="20" t="s">
        <v>957</v>
      </c>
      <c r="J44" s="20" t="s">
        <v>955</v>
      </c>
      <c r="K44" s="20" t="s">
        <v>17</v>
      </c>
      <c r="L44" s="12">
        <v>1</v>
      </c>
      <c r="M44" s="12" t="s">
        <v>958</v>
      </c>
      <c r="N44" s="270"/>
      <c r="O44" s="271"/>
      <c r="P44" s="271"/>
    </row>
    <row r="45" spans="1:16" ht="54.75" customHeight="1" thickBot="1" x14ac:dyDescent="0.25">
      <c r="A45" s="821"/>
      <c r="B45" s="821"/>
      <c r="C45" s="821"/>
      <c r="D45" s="821"/>
      <c r="E45" s="821"/>
      <c r="F45" s="821"/>
      <c r="G45" s="821"/>
      <c r="H45" s="166" t="s">
        <v>913</v>
      </c>
      <c r="I45" s="20" t="s">
        <v>959</v>
      </c>
      <c r="J45" s="20" t="s">
        <v>955</v>
      </c>
      <c r="K45" s="20" t="s">
        <v>17</v>
      </c>
      <c r="L45" s="12">
        <v>1</v>
      </c>
      <c r="M45" s="12" t="s">
        <v>960</v>
      </c>
      <c r="N45" s="270"/>
      <c r="O45" s="271"/>
      <c r="P45" s="271"/>
    </row>
    <row r="46" spans="1:16" ht="54.75" customHeight="1" thickBot="1" x14ac:dyDescent="0.25">
      <c r="A46" s="822"/>
      <c r="B46" s="822"/>
      <c r="C46" s="822"/>
      <c r="D46" s="822"/>
      <c r="E46" s="822"/>
      <c r="F46" s="822"/>
      <c r="G46" s="822"/>
      <c r="H46" s="166" t="s">
        <v>344</v>
      </c>
      <c r="I46" s="20" t="s">
        <v>961</v>
      </c>
      <c r="J46" s="20" t="s">
        <v>955</v>
      </c>
      <c r="K46" s="20" t="s">
        <v>32</v>
      </c>
      <c r="L46" s="583">
        <v>50000</v>
      </c>
      <c r="M46" s="583" t="s">
        <v>978</v>
      </c>
      <c r="N46" s="270"/>
      <c r="O46" s="271"/>
      <c r="P46" s="271"/>
    </row>
    <row r="47" spans="1:16" ht="54.75" customHeight="1" thickBot="1" x14ac:dyDescent="0.25">
      <c r="A47" s="820" t="s">
        <v>991</v>
      </c>
      <c r="B47" s="820" t="s">
        <v>945</v>
      </c>
      <c r="C47" s="820" t="s">
        <v>21</v>
      </c>
      <c r="D47" s="820" t="s">
        <v>946</v>
      </c>
      <c r="E47" s="820" t="s">
        <v>22</v>
      </c>
      <c r="F47" s="820" t="s">
        <v>947</v>
      </c>
      <c r="G47" s="820" t="s">
        <v>948</v>
      </c>
      <c r="H47" s="537">
        <v>1.7</v>
      </c>
      <c r="I47" s="538" t="s">
        <v>979</v>
      </c>
      <c r="J47" s="538" t="s">
        <v>950</v>
      </c>
      <c r="K47" s="538"/>
      <c r="L47" s="153">
        <f>SUM(L48:L52)</f>
        <v>2104</v>
      </c>
      <c r="M47" s="153" t="s">
        <v>980</v>
      </c>
      <c r="N47" s="108">
        <v>2100</v>
      </c>
      <c r="O47" s="108"/>
      <c r="P47" s="359">
        <v>250000000</v>
      </c>
    </row>
    <row r="48" spans="1:16" ht="54.75" customHeight="1" thickBot="1" x14ac:dyDescent="0.25">
      <c r="A48" s="821"/>
      <c r="B48" s="821"/>
      <c r="C48" s="821"/>
      <c r="D48" s="821"/>
      <c r="E48" s="821"/>
      <c r="F48" s="821"/>
      <c r="G48" s="821"/>
      <c r="H48" s="166" t="s">
        <v>348</v>
      </c>
      <c r="I48" s="20" t="s">
        <v>951</v>
      </c>
      <c r="J48" s="20" t="s">
        <v>952</v>
      </c>
      <c r="K48" s="20" t="s">
        <v>17</v>
      </c>
      <c r="L48" s="12">
        <v>1</v>
      </c>
      <c r="M48" s="12" t="s">
        <v>953</v>
      </c>
      <c r="N48" s="270"/>
      <c r="O48" s="271"/>
      <c r="P48" s="271"/>
    </row>
    <row r="49" spans="1:16" ht="54.75" customHeight="1" thickBot="1" x14ac:dyDescent="0.25">
      <c r="A49" s="821"/>
      <c r="B49" s="821"/>
      <c r="C49" s="821"/>
      <c r="D49" s="821"/>
      <c r="E49" s="821"/>
      <c r="F49" s="821"/>
      <c r="G49" s="821"/>
      <c r="H49" s="166" t="s">
        <v>916</v>
      </c>
      <c r="I49" s="20" t="s">
        <v>954</v>
      </c>
      <c r="J49" s="20" t="s">
        <v>955</v>
      </c>
      <c r="K49" s="20" t="s">
        <v>17</v>
      </c>
      <c r="L49" s="12">
        <v>1</v>
      </c>
      <c r="M49" s="12" t="s">
        <v>956</v>
      </c>
      <c r="N49" s="270"/>
      <c r="O49" s="271"/>
      <c r="P49" s="271"/>
    </row>
    <row r="50" spans="1:16" ht="54.75" customHeight="1" thickBot="1" x14ac:dyDescent="0.25">
      <c r="A50" s="821"/>
      <c r="B50" s="821"/>
      <c r="C50" s="821"/>
      <c r="D50" s="821"/>
      <c r="E50" s="821"/>
      <c r="F50" s="821"/>
      <c r="G50" s="821"/>
      <c r="H50" s="166" t="s">
        <v>350</v>
      </c>
      <c r="I50" s="20" t="s">
        <v>957</v>
      </c>
      <c r="J50" s="20" t="s">
        <v>955</v>
      </c>
      <c r="K50" s="20" t="s">
        <v>17</v>
      </c>
      <c r="L50" s="12">
        <v>1</v>
      </c>
      <c r="M50" s="12" t="s">
        <v>958</v>
      </c>
      <c r="N50" s="270"/>
      <c r="O50" s="271"/>
      <c r="P50" s="271"/>
    </row>
    <row r="51" spans="1:16" ht="54.75" customHeight="1" thickBot="1" x14ac:dyDescent="0.25">
      <c r="A51" s="821"/>
      <c r="B51" s="821"/>
      <c r="C51" s="821"/>
      <c r="D51" s="821"/>
      <c r="E51" s="821"/>
      <c r="F51" s="821"/>
      <c r="G51" s="821"/>
      <c r="H51" s="166" t="s">
        <v>351</v>
      </c>
      <c r="I51" s="20" t="s">
        <v>959</v>
      </c>
      <c r="J51" s="20" t="s">
        <v>955</v>
      </c>
      <c r="K51" s="20" t="s">
        <v>17</v>
      </c>
      <c r="L51" s="12">
        <v>1</v>
      </c>
      <c r="M51" s="12" t="s">
        <v>960</v>
      </c>
      <c r="N51" s="270"/>
      <c r="O51" s="271"/>
      <c r="P51" s="271"/>
    </row>
    <row r="52" spans="1:16" ht="54.75" customHeight="1" thickBot="1" x14ac:dyDescent="0.25">
      <c r="A52" s="822"/>
      <c r="B52" s="822"/>
      <c r="C52" s="822"/>
      <c r="D52" s="822"/>
      <c r="E52" s="822"/>
      <c r="F52" s="822"/>
      <c r="G52" s="822"/>
      <c r="H52" s="166" t="s">
        <v>352</v>
      </c>
      <c r="I52" s="20" t="s">
        <v>961</v>
      </c>
      <c r="J52" s="20" t="s">
        <v>955</v>
      </c>
      <c r="K52" s="20" t="s">
        <v>32</v>
      </c>
      <c r="L52" s="583">
        <v>2100</v>
      </c>
      <c r="M52" s="583" t="s">
        <v>980</v>
      </c>
      <c r="N52" s="270"/>
      <c r="O52" s="271"/>
      <c r="P52" s="271"/>
    </row>
    <row r="53" spans="1:16" ht="54.75" customHeight="1" thickBot="1" x14ac:dyDescent="0.25">
      <c r="A53" s="820" t="s">
        <v>991</v>
      </c>
      <c r="B53" s="820" t="s">
        <v>945</v>
      </c>
      <c r="C53" s="820" t="s">
        <v>21</v>
      </c>
      <c r="D53" s="820" t="s">
        <v>946</v>
      </c>
      <c r="E53" s="820" t="s">
        <v>22</v>
      </c>
      <c r="F53" s="820" t="s">
        <v>947</v>
      </c>
      <c r="G53" s="820" t="s">
        <v>981</v>
      </c>
      <c r="H53" s="537">
        <v>1.8</v>
      </c>
      <c r="I53" s="538" t="s">
        <v>982</v>
      </c>
      <c r="J53" s="538" t="s">
        <v>950</v>
      </c>
      <c r="K53" s="538"/>
      <c r="L53" s="153">
        <f>SUM(L54:L59)</f>
        <v>605</v>
      </c>
      <c r="M53" s="153" t="s">
        <v>985</v>
      </c>
      <c r="N53" s="108">
        <v>600</v>
      </c>
      <c r="O53" s="108"/>
      <c r="P53" s="359">
        <v>500000000</v>
      </c>
    </row>
    <row r="54" spans="1:16" ht="54.75" customHeight="1" thickBot="1" x14ac:dyDescent="0.25">
      <c r="A54" s="821"/>
      <c r="B54" s="821"/>
      <c r="C54" s="821"/>
      <c r="D54" s="821"/>
      <c r="E54" s="821"/>
      <c r="F54" s="821"/>
      <c r="G54" s="821"/>
      <c r="H54" s="166" t="s">
        <v>356</v>
      </c>
      <c r="I54" s="20" t="s">
        <v>951</v>
      </c>
      <c r="J54" s="20" t="s">
        <v>952</v>
      </c>
      <c r="K54" s="20" t="s">
        <v>17</v>
      </c>
      <c r="L54" s="12">
        <v>1</v>
      </c>
      <c r="M54" s="12" t="s">
        <v>953</v>
      </c>
      <c r="N54" s="270"/>
      <c r="O54" s="271"/>
      <c r="P54" s="271"/>
    </row>
    <row r="55" spans="1:16" ht="54.75" customHeight="1" thickBot="1" x14ac:dyDescent="0.25">
      <c r="A55" s="821"/>
      <c r="B55" s="821"/>
      <c r="C55" s="821"/>
      <c r="D55" s="821"/>
      <c r="E55" s="821"/>
      <c r="F55" s="821"/>
      <c r="G55" s="821"/>
      <c r="H55" s="166" t="s">
        <v>919</v>
      </c>
      <c r="I55" s="20" t="s">
        <v>954</v>
      </c>
      <c r="J55" s="20" t="s">
        <v>955</v>
      </c>
      <c r="K55" s="20" t="s">
        <v>17</v>
      </c>
      <c r="L55" s="12">
        <v>1</v>
      </c>
      <c r="M55" s="12" t="s">
        <v>956</v>
      </c>
      <c r="N55" s="270"/>
      <c r="O55" s="271"/>
      <c r="P55" s="271"/>
    </row>
    <row r="56" spans="1:16" ht="54.75" customHeight="1" thickBot="1" x14ac:dyDescent="0.25">
      <c r="A56" s="821"/>
      <c r="B56" s="821"/>
      <c r="C56" s="821"/>
      <c r="D56" s="821"/>
      <c r="E56" s="821"/>
      <c r="F56" s="821"/>
      <c r="G56" s="821"/>
      <c r="H56" s="166" t="s">
        <v>358</v>
      </c>
      <c r="I56" s="20" t="s">
        <v>983</v>
      </c>
      <c r="J56" s="20" t="s">
        <v>955</v>
      </c>
      <c r="K56" s="20" t="s">
        <v>17</v>
      </c>
      <c r="L56" s="12">
        <v>1</v>
      </c>
      <c r="M56" s="12" t="s">
        <v>984</v>
      </c>
      <c r="N56" s="270"/>
      <c r="O56" s="271"/>
      <c r="P56" s="271"/>
    </row>
    <row r="57" spans="1:16" ht="54.75" customHeight="1" thickBot="1" x14ac:dyDescent="0.25">
      <c r="A57" s="821"/>
      <c r="B57" s="821"/>
      <c r="C57" s="821"/>
      <c r="D57" s="821"/>
      <c r="E57" s="821"/>
      <c r="F57" s="821"/>
      <c r="G57" s="821"/>
      <c r="H57" s="166" t="s">
        <v>359</v>
      </c>
      <c r="I57" s="20" t="s">
        <v>957</v>
      </c>
      <c r="J57" s="20" t="s">
        <v>955</v>
      </c>
      <c r="K57" s="20" t="s">
        <v>17</v>
      </c>
      <c r="L57" s="12">
        <v>1</v>
      </c>
      <c r="M57" s="12" t="s">
        <v>958</v>
      </c>
      <c r="N57" s="270"/>
      <c r="O57" s="271"/>
      <c r="P57" s="271"/>
    </row>
    <row r="58" spans="1:16" ht="54.75" customHeight="1" thickBot="1" x14ac:dyDescent="0.25">
      <c r="A58" s="821"/>
      <c r="B58" s="821"/>
      <c r="C58" s="821"/>
      <c r="D58" s="821"/>
      <c r="E58" s="821"/>
      <c r="F58" s="821"/>
      <c r="G58" s="821"/>
      <c r="H58" s="166" t="s">
        <v>360</v>
      </c>
      <c r="I58" s="20" t="s">
        <v>959</v>
      </c>
      <c r="J58" s="20" t="s">
        <v>955</v>
      </c>
      <c r="K58" s="20" t="s">
        <v>17</v>
      </c>
      <c r="L58" s="12">
        <v>1</v>
      </c>
      <c r="M58" s="12" t="s">
        <v>960</v>
      </c>
      <c r="N58" s="270"/>
      <c r="O58" s="271"/>
      <c r="P58" s="271"/>
    </row>
    <row r="59" spans="1:16" ht="54.75" customHeight="1" thickBot="1" x14ac:dyDescent="0.25">
      <c r="A59" s="822"/>
      <c r="B59" s="822"/>
      <c r="C59" s="822"/>
      <c r="D59" s="822"/>
      <c r="E59" s="822"/>
      <c r="F59" s="822"/>
      <c r="G59" s="822"/>
      <c r="H59" s="166" t="s">
        <v>920</v>
      </c>
      <c r="I59" s="20" t="s">
        <v>961</v>
      </c>
      <c r="J59" s="20" t="s">
        <v>955</v>
      </c>
      <c r="K59" s="20" t="s">
        <v>32</v>
      </c>
      <c r="L59" s="583">
        <v>600</v>
      </c>
      <c r="M59" s="583" t="s">
        <v>985</v>
      </c>
      <c r="N59" s="270"/>
      <c r="O59" s="271"/>
      <c r="P59" s="271"/>
    </row>
    <row r="60" spans="1:16" ht="54.75" customHeight="1" thickBot="1" x14ac:dyDescent="0.25">
      <c r="A60" s="820" t="s">
        <v>991</v>
      </c>
      <c r="B60" s="820" t="s">
        <v>945</v>
      </c>
      <c r="C60" s="820" t="s">
        <v>21</v>
      </c>
      <c r="D60" s="820" t="s">
        <v>946</v>
      </c>
      <c r="E60" s="820" t="s">
        <v>22</v>
      </c>
      <c r="F60" s="820" t="s">
        <v>947</v>
      </c>
      <c r="G60" s="820" t="s">
        <v>981</v>
      </c>
      <c r="H60" s="537">
        <v>1.9</v>
      </c>
      <c r="I60" s="538" t="s">
        <v>986</v>
      </c>
      <c r="J60" s="538" t="s">
        <v>950</v>
      </c>
      <c r="K60" s="538"/>
      <c r="L60" s="153">
        <f>SUM(L61:L66)</f>
        <v>955</v>
      </c>
      <c r="M60" s="153" t="s">
        <v>985</v>
      </c>
      <c r="N60" s="108">
        <v>950</v>
      </c>
      <c r="O60" s="108"/>
      <c r="P60" s="359">
        <v>300000000</v>
      </c>
    </row>
    <row r="61" spans="1:16" ht="54.75" customHeight="1" thickBot="1" x14ac:dyDescent="0.25">
      <c r="A61" s="821"/>
      <c r="B61" s="821"/>
      <c r="C61" s="821"/>
      <c r="D61" s="821"/>
      <c r="E61" s="821"/>
      <c r="F61" s="821"/>
      <c r="G61" s="821"/>
      <c r="H61" s="166" t="s">
        <v>367</v>
      </c>
      <c r="I61" s="20" t="s">
        <v>951</v>
      </c>
      <c r="J61" s="20" t="s">
        <v>952</v>
      </c>
      <c r="K61" s="20" t="s">
        <v>17</v>
      </c>
      <c r="L61" s="12">
        <v>1</v>
      </c>
      <c r="M61" s="12" t="s">
        <v>953</v>
      </c>
      <c r="N61" s="270"/>
      <c r="O61" s="271"/>
      <c r="P61" s="271"/>
    </row>
    <row r="62" spans="1:16" ht="54.75" customHeight="1" thickBot="1" x14ac:dyDescent="0.25">
      <c r="A62" s="821"/>
      <c r="B62" s="821"/>
      <c r="C62" s="821"/>
      <c r="D62" s="821"/>
      <c r="E62" s="821"/>
      <c r="F62" s="821"/>
      <c r="G62" s="821"/>
      <c r="H62" s="166" t="s">
        <v>368</v>
      </c>
      <c r="I62" s="20" t="s">
        <v>954</v>
      </c>
      <c r="J62" s="20" t="s">
        <v>987</v>
      </c>
      <c r="K62" s="20" t="s">
        <v>17</v>
      </c>
      <c r="L62" s="12">
        <v>1</v>
      </c>
      <c r="M62" s="12" t="s">
        <v>956</v>
      </c>
      <c r="N62" s="270"/>
      <c r="O62" s="271"/>
      <c r="P62" s="271"/>
    </row>
    <row r="63" spans="1:16" ht="54.75" customHeight="1" thickBot="1" x14ac:dyDescent="0.25">
      <c r="A63" s="821"/>
      <c r="B63" s="821"/>
      <c r="C63" s="821"/>
      <c r="D63" s="821"/>
      <c r="E63" s="821"/>
      <c r="F63" s="821"/>
      <c r="G63" s="821"/>
      <c r="H63" s="166" t="s">
        <v>369</v>
      </c>
      <c r="I63" s="20" t="s">
        <v>983</v>
      </c>
      <c r="J63" s="20" t="s">
        <v>987</v>
      </c>
      <c r="K63" s="20" t="s">
        <v>17</v>
      </c>
      <c r="L63" s="12">
        <v>1</v>
      </c>
      <c r="M63" s="12" t="s">
        <v>984</v>
      </c>
      <c r="N63" s="270"/>
      <c r="O63" s="271"/>
      <c r="P63" s="271"/>
    </row>
    <row r="64" spans="1:16" ht="54.75" customHeight="1" thickBot="1" x14ac:dyDescent="0.25">
      <c r="A64" s="821"/>
      <c r="B64" s="821"/>
      <c r="C64" s="821"/>
      <c r="D64" s="821"/>
      <c r="E64" s="821"/>
      <c r="F64" s="821"/>
      <c r="G64" s="821"/>
      <c r="H64" s="166" t="s">
        <v>370</v>
      </c>
      <c r="I64" s="20" t="s">
        <v>957</v>
      </c>
      <c r="J64" s="20" t="s">
        <v>987</v>
      </c>
      <c r="K64" s="20" t="s">
        <v>17</v>
      </c>
      <c r="L64" s="12">
        <v>1</v>
      </c>
      <c r="M64" s="12" t="s">
        <v>958</v>
      </c>
      <c r="N64" s="270"/>
      <c r="O64" s="271"/>
      <c r="P64" s="271"/>
    </row>
    <row r="65" spans="1:16" ht="54.75" customHeight="1" thickBot="1" x14ac:dyDescent="0.25">
      <c r="A65" s="821"/>
      <c r="B65" s="821"/>
      <c r="C65" s="821"/>
      <c r="D65" s="821"/>
      <c r="E65" s="821"/>
      <c r="F65" s="821"/>
      <c r="G65" s="821"/>
      <c r="H65" s="166" t="s">
        <v>371</v>
      </c>
      <c r="I65" s="20" t="s">
        <v>959</v>
      </c>
      <c r="J65" s="20" t="s">
        <v>987</v>
      </c>
      <c r="K65" s="20" t="s">
        <v>17</v>
      </c>
      <c r="L65" s="12">
        <v>1</v>
      </c>
      <c r="M65" s="12" t="s">
        <v>960</v>
      </c>
      <c r="N65" s="270"/>
      <c r="O65" s="271"/>
      <c r="P65" s="271"/>
    </row>
    <row r="66" spans="1:16" ht="54.75" customHeight="1" thickBot="1" x14ac:dyDescent="0.25">
      <c r="A66" s="822"/>
      <c r="B66" s="822"/>
      <c r="C66" s="822"/>
      <c r="D66" s="822"/>
      <c r="E66" s="822"/>
      <c r="F66" s="822"/>
      <c r="G66" s="822"/>
      <c r="H66" s="166" t="s">
        <v>372</v>
      </c>
      <c r="I66" s="20" t="s">
        <v>961</v>
      </c>
      <c r="J66" s="20" t="s">
        <v>987</v>
      </c>
      <c r="K66" s="20" t="s">
        <v>32</v>
      </c>
      <c r="L66" s="583">
        <v>950</v>
      </c>
      <c r="M66" s="583" t="s">
        <v>985</v>
      </c>
      <c r="N66" s="270"/>
      <c r="O66" s="271"/>
      <c r="P66" s="271"/>
    </row>
    <row r="67" spans="1:16" ht="54.75" customHeight="1" thickBot="1" x14ac:dyDescent="0.25">
      <c r="A67" s="820" t="s">
        <v>991</v>
      </c>
      <c r="B67" s="820" t="s">
        <v>945</v>
      </c>
      <c r="C67" s="820" t="s">
        <v>21</v>
      </c>
      <c r="D67" s="820" t="s">
        <v>946</v>
      </c>
      <c r="E67" s="820" t="s">
        <v>22</v>
      </c>
      <c r="F67" s="820" t="s">
        <v>947</v>
      </c>
      <c r="G67" s="820" t="s">
        <v>981</v>
      </c>
      <c r="H67" s="584">
        <v>1.1000000000000001</v>
      </c>
      <c r="I67" s="538" t="s">
        <v>988</v>
      </c>
      <c r="J67" s="538" t="s">
        <v>950</v>
      </c>
      <c r="K67" s="538"/>
      <c r="L67" s="153">
        <f>SUM(L68:L73)</f>
        <v>11</v>
      </c>
      <c r="M67" s="153" t="s">
        <v>989</v>
      </c>
      <c r="N67" s="108">
        <v>6</v>
      </c>
      <c r="O67" s="108"/>
      <c r="P67" s="359">
        <v>1673000000</v>
      </c>
    </row>
    <row r="68" spans="1:16" ht="54.75" customHeight="1" thickBot="1" x14ac:dyDescent="0.25">
      <c r="A68" s="821"/>
      <c r="B68" s="821"/>
      <c r="C68" s="821"/>
      <c r="D68" s="821"/>
      <c r="E68" s="821"/>
      <c r="F68" s="821"/>
      <c r="G68" s="821"/>
      <c r="H68" s="166" t="s">
        <v>378</v>
      </c>
      <c r="I68" s="20" t="s">
        <v>951</v>
      </c>
      <c r="J68" s="20" t="s">
        <v>952</v>
      </c>
      <c r="K68" s="20" t="s">
        <v>17</v>
      </c>
      <c r="L68" s="12">
        <v>1</v>
      </c>
      <c r="M68" s="12" t="s">
        <v>953</v>
      </c>
      <c r="N68" s="271"/>
      <c r="O68" s="271"/>
      <c r="P68" s="271"/>
    </row>
    <row r="69" spans="1:16" ht="54.75" customHeight="1" thickBot="1" x14ac:dyDescent="0.25">
      <c r="A69" s="821"/>
      <c r="B69" s="821"/>
      <c r="C69" s="821"/>
      <c r="D69" s="821"/>
      <c r="E69" s="821"/>
      <c r="F69" s="821"/>
      <c r="G69" s="821"/>
      <c r="H69" s="166" t="s">
        <v>379</v>
      </c>
      <c r="I69" s="20" t="s">
        <v>954</v>
      </c>
      <c r="J69" s="20" t="s">
        <v>955</v>
      </c>
      <c r="K69" s="20" t="s">
        <v>17</v>
      </c>
      <c r="L69" s="12">
        <v>1</v>
      </c>
      <c r="M69" s="12" t="s">
        <v>956</v>
      </c>
      <c r="N69" s="270"/>
      <c r="O69" s="271"/>
      <c r="P69" s="271"/>
    </row>
    <row r="70" spans="1:16" ht="54.75" customHeight="1" thickBot="1" x14ac:dyDescent="0.25">
      <c r="A70" s="821"/>
      <c r="B70" s="821"/>
      <c r="C70" s="821"/>
      <c r="D70" s="821"/>
      <c r="E70" s="821"/>
      <c r="F70" s="821"/>
      <c r="G70" s="821"/>
      <c r="H70" s="166" t="s">
        <v>380</v>
      </c>
      <c r="I70" s="20" t="s">
        <v>983</v>
      </c>
      <c r="J70" s="20" t="s">
        <v>955</v>
      </c>
      <c r="K70" s="20" t="s">
        <v>17</v>
      </c>
      <c r="L70" s="12">
        <v>1</v>
      </c>
      <c r="M70" s="12" t="s">
        <v>984</v>
      </c>
      <c r="N70" s="270"/>
      <c r="O70" s="271"/>
      <c r="P70" s="271"/>
    </row>
    <row r="71" spans="1:16" ht="54.75" customHeight="1" thickBot="1" x14ac:dyDescent="0.25">
      <c r="A71" s="821"/>
      <c r="B71" s="821"/>
      <c r="C71" s="821"/>
      <c r="D71" s="821"/>
      <c r="E71" s="821"/>
      <c r="F71" s="821"/>
      <c r="G71" s="821"/>
      <c r="H71" s="166" t="s">
        <v>381</v>
      </c>
      <c r="I71" s="20" t="s">
        <v>957</v>
      </c>
      <c r="J71" s="20" t="s">
        <v>955</v>
      </c>
      <c r="K71" s="20" t="s">
        <v>17</v>
      </c>
      <c r="L71" s="12">
        <v>1</v>
      </c>
      <c r="M71" s="12" t="s">
        <v>958</v>
      </c>
      <c r="N71" s="270"/>
      <c r="O71" s="271"/>
      <c r="P71" s="271"/>
    </row>
    <row r="72" spans="1:16" ht="54.75" customHeight="1" thickBot="1" x14ac:dyDescent="0.25">
      <c r="A72" s="821"/>
      <c r="B72" s="821"/>
      <c r="C72" s="821"/>
      <c r="D72" s="821"/>
      <c r="E72" s="821"/>
      <c r="F72" s="821"/>
      <c r="G72" s="821"/>
      <c r="H72" s="166" t="s">
        <v>382</v>
      </c>
      <c r="I72" s="20" t="s">
        <v>959</v>
      </c>
      <c r="J72" s="20" t="s">
        <v>955</v>
      </c>
      <c r="K72" s="20" t="s">
        <v>17</v>
      </c>
      <c r="L72" s="12">
        <v>1</v>
      </c>
      <c r="M72" s="12" t="s">
        <v>960</v>
      </c>
      <c r="N72" s="270"/>
      <c r="O72" s="271"/>
      <c r="P72" s="271"/>
    </row>
    <row r="73" spans="1:16" ht="54.75" customHeight="1" thickBot="1" x14ac:dyDescent="0.25">
      <c r="A73" s="822"/>
      <c r="B73" s="822"/>
      <c r="C73" s="822"/>
      <c r="D73" s="822"/>
      <c r="E73" s="822"/>
      <c r="F73" s="822"/>
      <c r="G73" s="822"/>
      <c r="H73" s="166" t="s">
        <v>383</v>
      </c>
      <c r="I73" s="20" t="s">
        <v>961</v>
      </c>
      <c r="J73" s="20" t="s">
        <v>955</v>
      </c>
      <c r="K73" s="20" t="s">
        <v>32</v>
      </c>
      <c r="L73" s="583">
        <v>6</v>
      </c>
      <c r="M73" s="583" t="s">
        <v>989</v>
      </c>
      <c r="N73" s="270"/>
      <c r="O73" s="271"/>
      <c r="P73" s="271"/>
    </row>
    <row r="74" spans="1:16" ht="54.75" customHeight="1" thickBot="1" x14ac:dyDescent="0.25">
      <c r="A74" s="678" t="s">
        <v>991</v>
      </c>
      <c r="B74" s="678" t="s">
        <v>945</v>
      </c>
      <c r="C74" s="678" t="s">
        <v>21</v>
      </c>
      <c r="D74" s="678" t="s">
        <v>946</v>
      </c>
      <c r="E74" s="678" t="s">
        <v>22</v>
      </c>
      <c r="F74" s="678" t="s">
        <v>947</v>
      </c>
      <c r="G74" s="678" t="s">
        <v>981</v>
      </c>
      <c r="H74" s="537">
        <v>1.1100000000000001</v>
      </c>
      <c r="I74" s="538" t="s">
        <v>990</v>
      </c>
      <c r="J74" s="538" t="s">
        <v>950</v>
      </c>
      <c r="K74" s="538"/>
      <c r="L74" s="153">
        <f>SUM(L75:L80)</f>
        <v>3305</v>
      </c>
      <c r="M74" s="153" t="s">
        <v>985</v>
      </c>
      <c r="N74" s="108">
        <v>3300</v>
      </c>
      <c r="O74" s="108"/>
      <c r="P74" s="359">
        <v>3685000000</v>
      </c>
    </row>
    <row r="75" spans="1:16" ht="54.75" customHeight="1" thickBot="1" x14ac:dyDescent="0.25">
      <c r="A75" s="678"/>
      <c r="B75" s="678"/>
      <c r="C75" s="678"/>
      <c r="D75" s="678"/>
      <c r="E75" s="678"/>
      <c r="F75" s="678"/>
      <c r="G75" s="678"/>
      <c r="H75" s="166" t="s">
        <v>389</v>
      </c>
      <c r="I75" s="20" t="s">
        <v>951</v>
      </c>
      <c r="J75" s="20" t="s">
        <v>952</v>
      </c>
      <c r="K75" s="20" t="s">
        <v>17</v>
      </c>
      <c r="L75" s="12">
        <v>1</v>
      </c>
      <c r="M75" s="12" t="s">
        <v>953</v>
      </c>
      <c r="N75" s="270"/>
      <c r="O75" s="271"/>
      <c r="P75" s="271"/>
    </row>
    <row r="76" spans="1:16" ht="54.75" customHeight="1" thickBot="1" x14ac:dyDescent="0.25">
      <c r="A76" s="678"/>
      <c r="B76" s="678"/>
      <c r="C76" s="678"/>
      <c r="D76" s="678"/>
      <c r="E76" s="678"/>
      <c r="F76" s="678"/>
      <c r="G76" s="678"/>
      <c r="H76" s="166" t="s">
        <v>390</v>
      </c>
      <c r="I76" s="20" t="s">
        <v>954</v>
      </c>
      <c r="J76" s="20" t="s">
        <v>955</v>
      </c>
      <c r="K76" s="20" t="s">
        <v>17</v>
      </c>
      <c r="L76" s="12">
        <v>1</v>
      </c>
      <c r="M76" s="12" t="s">
        <v>956</v>
      </c>
      <c r="N76" s="270"/>
      <c r="O76" s="271"/>
      <c r="P76" s="271"/>
    </row>
    <row r="77" spans="1:16" ht="54.75" customHeight="1" thickBot="1" x14ac:dyDescent="0.25">
      <c r="A77" s="678"/>
      <c r="B77" s="678"/>
      <c r="C77" s="678"/>
      <c r="D77" s="678"/>
      <c r="E77" s="678"/>
      <c r="F77" s="678"/>
      <c r="G77" s="678"/>
      <c r="H77" s="166" t="s">
        <v>391</v>
      </c>
      <c r="I77" s="20" t="s">
        <v>983</v>
      </c>
      <c r="J77" s="20" t="s">
        <v>955</v>
      </c>
      <c r="K77" s="20" t="s">
        <v>17</v>
      </c>
      <c r="L77" s="12">
        <v>1</v>
      </c>
      <c r="M77" s="12" t="s">
        <v>984</v>
      </c>
      <c r="N77" s="270"/>
      <c r="O77" s="271"/>
      <c r="P77" s="271"/>
    </row>
    <row r="78" spans="1:16" ht="54.75" customHeight="1" thickBot="1" x14ac:dyDescent="0.25">
      <c r="A78" s="678"/>
      <c r="B78" s="678"/>
      <c r="C78" s="678"/>
      <c r="D78" s="678"/>
      <c r="E78" s="678"/>
      <c r="F78" s="678"/>
      <c r="G78" s="678"/>
      <c r="H78" s="166" t="s">
        <v>392</v>
      </c>
      <c r="I78" s="20" t="s">
        <v>957</v>
      </c>
      <c r="J78" s="20" t="s">
        <v>955</v>
      </c>
      <c r="K78" s="20" t="s">
        <v>17</v>
      </c>
      <c r="L78" s="12">
        <v>1</v>
      </c>
      <c r="M78" s="12" t="s">
        <v>958</v>
      </c>
      <c r="N78" s="270"/>
      <c r="O78" s="271"/>
      <c r="P78" s="271"/>
    </row>
    <row r="79" spans="1:16" ht="54.75" customHeight="1" thickBot="1" x14ac:dyDescent="0.25">
      <c r="A79" s="678"/>
      <c r="B79" s="678"/>
      <c r="C79" s="678"/>
      <c r="D79" s="678"/>
      <c r="E79" s="678"/>
      <c r="F79" s="678"/>
      <c r="G79" s="678"/>
      <c r="H79" s="166" t="s">
        <v>393</v>
      </c>
      <c r="I79" s="20" t="s">
        <v>959</v>
      </c>
      <c r="J79" s="20" t="s">
        <v>955</v>
      </c>
      <c r="K79" s="20" t="s">
        <v>17</v>
      </c>
      <c r="L79" s="12">
        <v>1</v>
      </c>
      <c r="M79" s="12" t="s">
        <v>960</v>
      </c>
      <c r="N79" s="270"/>
      <c r="O79" s="271"/>
      <c r="P79" s="271"/>
    </row>
    <row r="80" spans="1:16" ht="54.75" customHeight="1" thickBot="1" x14ac:dyDescent="0.25">
      <c r="A80" s="678"/>
      <c r="B80" s="678"/>
      <c r="C80" s="678"/>
      <c r="D80" s="678"/>
      <c r="E80" s="678"/>
      <c r="F80" s="678"/>
      <c r="G80" s="678"/>
      <c r="H80" s="166" t="s">
        <v>394</v>
      </c>
      <c r="I80" s="20" t="s">
        <v>961</v>
      </c>
      <c r="J80" s="20" t="s">
        <v>987</v>
      </c>
      <c r="K80" s="20" t="s">
        <v>32</v>
      </c>
      <c r="L80" s="583">
        <v>3300</v>
      </c>
      <c r="M80" s="583" t="s">
        <v>985</v>
      </c>
      <c r="N80" s="270"/>
      <c r="O80" s="271"/>
      <c r="P80" s="271"/>
    </row>
    <row r="81" ht="54.75" customHeight="1" x14ac:dyDescent="0.2"/>
    <row r="82" ht="54.75" customHeight="1" x14ac:dyDescent="0.2"/>
    <row r="83" ht="54.75" customHeight="1" x14ac:dyDescent="0.2"/>
    <row r="84" ht="54.75" customHeight="1" x14ac:dyDescent="0.2"/>
    <row r="85" ht="54.75" customHeight="1" x14ac:dyDescent="0.2"/>
    <row r="86" ht="54.75" customHeight="1" x14ac:dyDescent="0.2"/>
    <row r="87" ht="54.75" customHeight="1" x14ac:dyDescent="0.2"/>
    <row r="88" ht="54.75" customHeight="1" x14ac:dyDescent="0.2"/>
    <row r="89" ht="54.75" customHeight="1" x14ac:dyDescent="0.2"/>
    <row r="90" ht="54.75" customHeight="1" x14ac:dyDescent="0.2"/>
  </sheetData>
  <mergeCells count="97">
    <mergeCell ref="A6:F7"/>
    <mergeCell ref="G6:P7"/>
    <mergeCell ref="A8:A9"/>
    <mergeCell ref="B8:B9"/>
    <mergeCell ref="C8:C9"/>
    <mergeCell ref="D8:D9"/>
    <mergeCell ref="E8:E9"/>
    <mergeCell ref="F8:F9"/>
    <mergeCell ref="G8:G9"/>
    <mergeCell ref="F11:F16"/>
    <mergeCell ref="G11:G16"/>
    <mergeCell ref="N12:P16"/>
    <mergeCell ref="N8:N9"/>
    <mergeCell ref="O8:O9"/>
    <mergeCell ref="P8:P9"/>
    <mergeCell ref="H8:H9"/>
    <mergeCell ref="I8:I9"/>
    <mergeCell ref="J8:J9"/>
    <mergeCell ref="K8:K9"/>
    <mergeCell ref="L8:L9"/>
    <mergeCell ref="M8:M9"/>
    <mergeCell ref="A11:A16"/>
    <mergeCell ref="B11:B16"/>
    <mergeCell ref="C11:C16"/>
    <mergeCell ref="D11:D16"/>
    <mergeCell ref="E11:E16"/>
    <mergeCell ref="G17:G22"/>
    <mergeCell ref="A17:A22"/>
    <mergeCell ref="B17:B22"/>
    <mergeCell ref="C17:C22"/>
    <mergeCell ref="D17:D22"/>
    <mergeCell ref="E17:E22"/>
    <mergeCell ref="F17:F22"/>
    <mergeCell ref="G23:G28"/>
    <mergeCell ref="A23:A28"/>
    <mergeCell ref="B23:B28"/>
    <mergeCell ref="C23:C28"/>
    <mergeCell ref="D23:D28"/>
    <mergeCell ref="E23:E28"/>
    <mergeCell ref="F23:F28"/>
    <mergeCell ref="G29:G34"/>
    <mergeCell ref="A29:A34"/>
    <mergeCell ref="B29:B34"/>
    <mergeCell ref="C29:C34"/>
    <mergeCell ref="D29:D34"/>
    <mergeCell ref="E29:E34"/>
    <mergeCell ref="F29:F34"/>
    <mergeCell ref="G35:G40"/>
    <mergeCell ref="A35:A40"/>
    <mergeCell ref="B35:B40"/>
    <mergeCell ref="C35:C40"/>
    <mergeCell ref="D35:D40"/>
    <mergeCell ref="E35:E40"/>
    <mergeCell ref="F35:F40"/>
    <mergeCell ref="G41:G46"/>
    <mergeCell ref="A41:A46"/>
    <mergeCell ref="B41:B46"/>
    <mergeCell ref="C41:C46"/>
    <mergeCell ref="D41:D46"/>
    <mergeCell ref="E41:E46"/>
    <mergeCell ref="F41:F46"/>
    <mergeCell ref="G47:G52"/>
    <mergeCell ref="A47:A52"/>
    <mergeCell ref="B47:B52"/>
    <mergeCell ref="C47:C52"/>
    <mergeCell ref="D47:D52"/>
    <mergeCell ref="E47:E52"/>
    <mergeCell ref="F47:F52"/>
    <mergeCell ref="F60:F66"/>
    <mergeCell ref="G53:G59"/>
    <mergeCell ref="A53:A59"/>
    <mergeCell ref="B53:B59"/>
    <mergeCell ref="C53:C59"/>
    <mergeCell ref="D53:D59"/>
    <mergeCell ref="E53:E59"/>
    <mergeCell ref="F53:F59"/>
    <mergeCell ref="A60:A66"/>
    <mergeCell ref="B60:B66"/>
    <mergeCell ref="C60:C66"/>
    <mergeCell ref="D60:D66"/>
    <mergeCell ref="E60:E66"/>
    <mergeCell ref="A1:P5"/>
    <mergeCell ref="G74:G80"/>
    <mergeCell ref="A74:A80"/>
    <mergeCell ref="B74:B80"/>
    <mergeCell ref="C74:C80"/>
    <mergeCell ref="D74:D80"/>
    <mergeCell ref="E74:E80"/>
    <mergeCell ref="F74:F80"/>
    <mergeCell ref="G67:G73"/>
    <mergeCell ref="A67:A73"/>
    <mergeCell ref="B67:B73"/>
    <mergeCell ref="C67:C73"/>
    <mergeCell ref="D67:D73"/>
    <mergeCell ref="E67:E73"/>
    <mergeCell ref="F67:F73"/>
    <mergeCell ref="G60:G66"/>
  </mergeCells>
  <printOptions horizontalCentered="1" verticalCentered="1"/>
  <pageMargins left="0.23622047244094491" right="0.23622047244094491" top="0.74803149606299213" bottom="0.74803149606299213" header="0.31496062992125984" footer="0.31496062992125984"/>
  <pageSetup scale="70" orientation="landscape"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90"/>
  <sheetViews>
    <sheetView zoomScale="87" zoomScaleNormal="87" workbookViewId="0">
      <selection activeCell="D8" sqref="D8:D9"/>
    </sheetView>
  </sheetViews>
  <sheetFormatPr baseColWidth="10" defaultRowHeight="12.75" x14ac:dyDescent="0.2"/>
  <cols>
    <col min="7" max="7" width="13.28515625" customWidth="1"/>
    <col min="8" max="8" width="7.140625" customWidth="1"/>
    <col min="9" max="9" width="24.5703125" customWidth="1"/>
    <col min="13" max="13" width="15.42578125" customWidth="1"/>
    <col min="14" max="14" width="13.42578125" customWidth="1"/>
    <col min="15" max="15" width="17.140625" customWidth="1"/>
    <col min="16" max="16" width="18.28515625" customWidth="1"/>
  </cols>
  <sheetData>
    <row r="1" spans="1:16" x14ac:dyDescent="0.2">
      <c r="A1" s="834" t="s">
        <v>882</v>
      </c>
      <c r="B1" s="834"/>
      <c r="C1" s="834"/>
      <c r="D1" s="834"/>
      <c r="E1" s="834"/>
      <c r="F1" s="834"/>
      <c r="G1" s="834"/>
      <c r="H1" s="834"/>
      <c r="I1" s="834"/>
      <c r="J1" s="834"/>
      <c r="K1" s="834"/>
      <c r="L1" s="834"/>
      <c r="M1" s="834"/>
      <c r="N1" s="834"/>
      <c r="O1" s="834"/>
      <c r="P1" s="834"/>
    </row>
    <row r="2" spans="1:16" x14ac:dyDescent="0.2">
      <c r="A2" s="834"/>
      <c r="B2" s="834"/>
      <c r="C2" s="834"/>
      <c r="D2" s="834"/>
      <c r="E2" s="834"/>
      <c r="F2" s="834"/>
      <c r="G2" s="834"/>
      <c r="H2" s="834"/>
      <c r="I2" s="834"/>
      <c r="J2" s="834"/>
      <c r="K2" s="834"/>
      <c r="L2" s="834"/>
      <c r="M2" s="834"/>
      <c r="N2" s="834"/>
      <c r="O2" s="834"/>
      <c r="P2" s="834"/>
    </row>
    <row r="3" spans="1:16" x14ac:dyDescent="0.2">
      <c r="A3" s="834"/>
      <c r="B3" s="834"/>
      <c r="C3" s="834"/>
      <c r="D3" s="834"/>
      <c r="E3" s="834"/>
      <c r="F3" s="834"/>
      <c r="G3" s="834"/>
      <c r="H3" s="834"/>
      <c r="I3" s="834"/>
      <c r="J3" s="834"/>
      <c r="K3" s="834"/>
      <c r="L3" s="834"/>
      <c r="M3" s="834"/>
      <c r="N3" s="834"/>
      <c r="O3" s="834"/>
      <c r="P3" s="834"/>
    </row>
    <row r="4" spans="1:16" x14ac:dyDescent="0.2">
      <c r="A4" s="834"/>
      <c r="B4" s="834"/>
      <c r="C4" s="834"/>
      <c r="D4" s="834"/>
      <c r="E4" s="834"/>
      <c r="F4" s="834"/>
      <c r="G4" s="834"/>
      <c r="H4" s="834"/>
      <c r="I4" s="834"/>
      <c r="J4" s="834"/>
      <c r="K4" s="834"/>
      <c r="L4" s="834"/>
      <c r="M4" s="834"/>
      <c r="N4" s="834"/>
      <c r="O4" s="834"/>
      <c r="P4" s="834"/>
    </row>
    <row r="5" spans="1:16" ht="13.5" thickBot="1" x14ac:dyDescent="0.25">
      <c r="A5" s="834"/>
      <c r="B5" s="834"/>
      <c r="C5" s="834"/>
      <c r="D5" s="834"/>
      <c r="E5" s="834"/>
      <c r="F5" s="834"/>
      <c r="G5" s="834"/>
      <c r="H5" s="834"/>
      <c r="I5" s="834"/>
      <c r="J5" s="834"/>
      <c r="K5" s="834"/>
      <c r="L5" s="834"/>
      <c r="M5" s="834"/>
      <c r="N5" s="834"/>
      <c r="O5" s="834"/>
      <c r="P5" s="834"/>
    </row>
    <row r="6" spans="1:16" ht="13.5" thickTop="1" x14ac:dyDescent="0.2">
      <c r="A6" s="843" t="s">
        <v>12</v>
      </c>
      <c r="B6" s="844"/>
      <c r="C6" s="844"/>
      <c r="D6" s="844"/>
      <c r="E6" s="844"/>
      <c r="F6" s="844"/>
      <c r="G6" s="847" t="s">
        <v>41</v>
      </c>
      <c r="H6" s="848"/>
      <c r="I6" s="848"/>
      <c r="J6" s="848"/>
      <c r="K6" s="848"/>
      <c r="L6" s="848"/>
      <c r="M6" s="848"/>
      <c r="N6" s="848"/>
      <c r="O6" s="848"/>
      <c r="P6" s="848"/>
    </row>
    <row r="7" spans="1:16" x14ac:dyDescent="0.2">
      <c r="A7" s="845"/>
      <c r="B7" s="846"/>
      <c r="C7" s="846"/>
      <c r="D7" s="846"/>
      <c r="E7" s="846"/>
      <c r="F7" s="846"/>
      <c r="G7" s="849"/>
      <c r="H7" s="850"/>
      <c r="I7" s="850"/>
      <c r="J7" s="850"/>
      <c r="K7" s="850"/>
      <c r="L7" s="850"/>
      <c r="M7" s="850"/>
      <c r="N7" s="850"/>
      <c r="O7" s="850"/>
      <c r="P7" s="850"/>
    </row>
    <row r="8" spans="1:16" x14ac:dyDescent="0.2">
      <c r="A8" s="603" t="s">
        <v>25</v>
      </c>
      <c r="B8" s="634" t="s">
        <v>14</v>
      </c>
      <c r="C8" s="634" t="s">
        <v>13</v>
      </c>
      <c r="D8" s="634" t="s">
        <v>15</v>
      </c>
      <c r="E8" s="634" t="s">
        <v>26</v>
      </c>
      <c r="F8" s="634" t="s">
        <v>85</v>
      </c>
      <c r="G8" s="603" t="s">
        <v>16</v>
      </c>
      <c r="H8" s="675" t="s">
        <v>4</v>
      </c>
      <c r="I8" s="675" t="s">
        <v>23</v>
      </c>
      <c r="J8" s="675" t="s">
        <v>62</v>
      </c>
      <c r="K8" s="675" t="s">
        <v>38</v>
      </c>
      <c r="L8" s="643" t="s">
        <v>63</v>
      </c>
      <c r="M8" s="643" t="s">
        <v>83</v>
      </c>
      <c r="N8" s="643" t="s">
        <v>101</v>
      </c>
      <c r="O8" s="603" t="s">
        <v>66</v>
      </c>
      <c r="P8" s="603" t="s">
        <v>68</v>
      </c>
    </row>
    <row r="9" spans="1:16" ht="54.75" customHeight="1" x14ac:dyDescent="0.2">
      <c r="A9" s="603"/>
      <c r="B9" s="634"/>
      <c r="C9" s="634"/>
      <c r="D9" s="634"/>
      <c r="E9" s="634"/>
      <c r="F9" s="634"/>
      <c r="G9" s="603"/>
      <c r="H9" s="675"/>
      <c r="I9" s="675"/>
      <c r="J9" s="675"/>
      <c r="K9" s="675"/>
      <c r="L9" s="643"/>
      <c r="M9" s="643"/>
      <c r="N9" s="643"/>
      <c r="O9" s="603"/>
      <c r="P9" s="603"/>
    </row>
    <row r="10" spans="1:16" ht="54.75" customHeight="1" thickBot="1" x14ac:dyDescent="0.25">
      <c r="A10" s="547"/>
      <c r="B10" s="549"/>
      <c r="C10" s="549"/>
      <c r="D10" s="549"/>
      <c r="E10" s="550"/>
      <c r="F10" s="550"/>
      <c r="G10" s="547"/>
      <c r="H10" s="178">
        <v>1</v>
      </c>
      <c r="I10" s="115" t="s">
        <v>31</v>
      </c>
      <c r="J10" s="23"/>
      <c r="K10" s="23"/>
      <c r="L10" s="24">
        <f>+L11+L16+L22+L28+L34+L40+L46</f>
        <v>84</v>
      </c>
      <c r="M10" s="179"/>
      <c r="N10" s="24"/>
      <c r="O10" s="24">
        <f>+O11+O16+O22+O28+O34+O40+O46</f>
        <v>0</v>
      </c>
      <c r="P10" s="596">
        <f>+P11+P16+P22+P28+P34+P40+P46</f>
        <v>2600000000</v>
      </c>
    </row>
    <row r="11" spans="1:16" ht="54.75" customHeight="1" thickBot="1" x14ac:dyDescent="0.25">
      <c r="A11" s="828" t="s">
        <v>1025</v>
      </c>
      <c r="B11" s="835" t="s">
        <v>992</v>
      </c>
      <c r="C11" s="835" t="s">
        <v>21</v>
      </c>
      <c r="D11" s="836" t="s">
        <v>993</v>
      </c>
      <c r="E11" s="835" t="s">
        <v>892</v>
      </c>
      <c r="F11" s="828" t="s">
        <v>994</v>
      </c>
      <c r="G11" s="828" t="s">
        <v>1026</v>
      </c>
      <c r="H11" s="226">
        <v>1.1000000000000001</v>
      </c>
      <c r="I11" s="585" t="s">
        <v>995</v>
      </c>
      <c r="J11" s="3" t="s">
        <v>996</v>
      </c>
      <c r="K11" s="3"/>
      <c r="L11" s="4">
        <f>SUM(L12:L15)</f>
        <v>4</v>
      </c>
      <c r="M11" s="4" t="s">
        <v>1019</v>
      </c>
      <c r="N11" s="6">
        <v>4</v>
      </c>
      <c r="O11" s="169"/>
      <c r="P11" s="121">
        <v>50000000</v>
      </c>
    </row>
    <row r="12" spans="1:16" ht="54.75" customHeight="1" x14ac:dyDescent="0.2">
      <c r="A12" s="829"/>
      <c r="B12" s="835"/>
      <c r="C12" s="835"/>
      <c r="D12" s="836"/>
      <c r="E12" s="835"/>
      <c r="F12" s="829"/>
      <c r="G12" s="829"/>
      <c r="H12" s="126" t="s">
        <v>2</v>
      </c>
      <c r="I12" s="116" t="s">
        <v>997</v>
      </c>
      <c r="J12" s="19" t="s">
        <v>998</v>
      </c>
      <c r="K12" s="19" t="s">
        <v>468</v>
      </c>
      <c r="L12" s="7">
        <v>1</v>
      </c>
      <c r="M12" s="7" t="s">
        <v>999</v>
      </c>
      <c r="N12" s="837" t="s">
        <v>84</v>
      </c>
      <c r="O12" s="838"/>
      <c r="P12" s="839"/>
    </row>
    <row r="13" spans="1:16" ht="54.75" customHeight="1" x14ac:dyDescent="0.2">
      <c r="A13" s="829"/>
      <c r="B13" s="835"/>
      <c r="C13" s="835"/>
      <c r="D13" s="836"/>
      <c r="E13" s="835"/>
      <c r="F13" s="829"/>
      <c r="G13" s="829"/>
      <c r="H13" s="127" t="s">
        <v>3</v>
      </c>
      <c r="I13" s="117" t="s">
        <v>1000</v>
      </c>
      <c r="J13" s="19" t="s">
        <v>998</v>
      </c>
      <c r="K13" s="19" t="s">
        <v>468</v>
      </c>
      <c r="L13" s="12">
        <v>1</v>
      </c>
      <c r="M13" s="12" t="s">
        <v>1001</v>
      </c>
      <c r="N13" s="840"/>
      <c r="O13" s="841"/>
      <c r="P13" s="842"/>
    </row>
    <row r="14" spans="1:16" ht="54.75" customHeight="1" x14ac:dyDescent="0.2">
      <c r="A14" s="829"/>
      <c r="B14" s="835"/>
      <c r="C14" s="835"/>
      <c r="D14" s="836"/>
      <c r="E14" s="835"/>
      <c r="F14" s="829"/>
      <c r="G14" s="829"/>
      <c r="H14" s="127" t="s">
        <v>6</v>
      </c>
      <c r="I14" s="586" t="s">
        <v>1002</v>
      </c>
      <c r="J14" s="19" t="s">
        <v>1003</v>
      </c>
      <c r="K14" s="19" t="s">
        <v>468</v>
      </c>
      <c r="L14" s="12">
        <v>1</v>
      </c>
      <c r="M14" s="12" t="s">
        <v>1004</v>
      </c>
      <c r="N14" s="840"/>
      <c r="O14" s="841"/>
      <c r="P14" s="842"/>
    </row>
    <row r="15" spans="1:16" ht="54.75" customHeight="1" thickBot="1" x14ac:dyDescent="0.25">
      <c r="A15" s="829"/>
      <c r="B15" s="835"/>
      <c r="C15" s="835"/>
      <c r="D15" s="836"/>
      <c r="E15" s="835"/>
      <c r="F15" s="829"/>
      <c r="G15" s="829"/>
      <c r="H15" s="126" t="s">
        <v>7</v>
      </c>
      <c r="I15" s="117" t="s">
        <v>1005</v>
      </c>
      <c r="J15" s="19" t="s">
        <v>1003</v>
      </c>
      <c r="K15" s="19" t="s">
        <v>468</v>
      </c>
      <c r="L15" s="12">
        <v>1</v>
      </c>
      <c r="M15" s="12" t="s">
        <v>1006</v>
      </c>
      <c r="N15" s="840"/>
      <c r="O15" s="841"/>
      <c r="P15" s="842"/>
    </row>
    <row r="16" spans="1:16" ht="54.75" customHeight="1" thickBot="1" x14ac:dyDescent="0.25">
      <c r="A16" s="832" t="s">
        <v>1025</v>
      </c>
      <c r="B16" s="832" t="s">
        <v>992</v>
      </c>
      <c r="C16" s="832" t="s">
        <v>21</v>
      </c>
      <c r="D16" s="832" t="s">
        <v>993</v>
      </c>
      <c r="E16" s="832" t="s">
        <v>892</v>
      </c>
      <c r="F16" s="832" t="s">
        <v>994</v>
      </c>
      <c r="G16" s="832" t="s">
        <v>1026</v>
      </c>
      <c r="H16" s="226">
        <v>1.2</v>
      </c>
      <c r="I16" s="585" t="s">
        <v>1007</v>
      </c>
      <c r="J16" s="3" t="s">
        <v>996</v>
      </c>
      <c r="K16" s="3"/>
      <c r="L16" s="108">
        <f>SUM(L17:L21)</f>
        <v>14</v>
      </c>
      <c r="M16" s="4" t="s">
        <v>1020</v>
      </c>
      <c r="N16" s="108">
        <v>3</v>
      </c>
      <c r="O16" s="108"/>
      <c r="P16" s="121">
        <v>100000000</v>
      </c>
    </row>
    <row r="17" spans="1:16" ht="54.75" customHeight="1" x14ac:dyDescent="0.2">
      <c r="A17" s="833"/>
      <c r="B17" s="833"/>
      <c r="C17" s="833"/>
      <c r="D17" s="833"/>
      <c r="E17" s="833"/>
      <c r="F17" s="833"/>
      <c r="G17" s="833"/>
      <c r="H17" s="126" t="s">
        <v>908</v>
      </c>
      <c r="I17" s="116" t="s">
        <v>997</v>
      </c>
      <c r="J17" s="19" t="s">
        <v>998</v>
      </c>
      <c r="K17" s="19" t="s">
        <v>468</v>
      </c>
      <c r="L17" s="7">
        <v>1</v>
      </c>
      <c r="M17" s="7" t="s">
        <v>999</v>
      </c>
      <c r="N17" s="702" t="s">
        <v>84</v>
      </c>
      <c r="O17" s="719"/>
      <c r="P17" s="719"/>
    </row>
    <row r="18" spans="1:16" ht="54.75" customHeight="1" x14ac:dyDescent="0.2">
      <c r="A18" s="833"/>
      <c r="B18" s="833"/>
      <c r="C18" s="833"/>
      <c r="D18" s="833"/>
      <c r="E18" s="833"/>
      <c r="F18" s="833"/>
      <c r="G18" s="833"/>
      <c r="H18" s="127" t="s">
        <v>965</v>
      </c>
      <c r="I18" s="117" t="s">
        <v>1000</v>
      </c>
      <c r="J18" s="19" t="s">
        <v>998</v>
      </c>
      <c r="K18" s="19" t="s">
        <v>468</v>
      </c>
      <c r="L18" s="12">
        <v>1</v>
      </c>
      <c r="M18" s="12" t="s">
        <v>1001</v>
      </c>
      <c r="N18" s="720"/>
      <c r="O18" s="721"/>
      <c r="P18" s="721"/>
    </row>
    <row r="19" spans="1:16" ht="54.75" customHeight="1" x14ac:dyDescent="0.2">
      <c r="A19" s="833"/>
      <c r="B19" s="833"/>
      <c r="C19" s="833"/>
      <c r="D19" s="833"/>
      <c r="E19" s="833"/>
      <c r="F19" s="833"/>
      <c r="G19" s="833"/>
      <c r="H19" s="126" t="s">
        <v>966</v>
      </c>
      <c r="I19" s="587" t="s">
        <v>1002</v>
      </c>
      <c r="J19" s="19" t="s">
        <v>1003</v>
      </c>
      <c r="K19" s="19" t="s">
        <v>468</v>
      </c>
      <c r="L19" s="12">
        <v>1</v>
      </c>
      <c r="M19" s="12" t="s">
        <v>1004</v>
      </c>
      <c r="N19" s="720"/>
      <c r="O19" s="721"/>
      <c r="P19" s="721"/>
    </row>
    <row r="20" spans="1:16" ht="54.75" customHeight="1" x14ac:dyDescent="0.2">
      <c r="A20" s="833"/>
      <c r="B20" s="833"/>
      <c r="C20" s="833"/>
      <c r="D20" s="833"/>
      <c r="E20" s="833"/>
      <c r="F20" s="833"/>
      <c r="G20" s="833"/>
      <c r="H20" s="127" t="s">
        <v>967</v>
      </c>
      <c r="I20" s="117" t="s">
        <v>1005</v>
      </c>
      <c r="J20" s="19" t="s">
        <v>1003</v>
      </c>
      <c r="K20" s="19" t="s">
        <v>468</v>
      </c>
      <c r="L20" s="12">
        <v>1</v>
      </c>
      <c r="M20" s="12" t="s">
        <v>1006</v>
      </c>
      <c r="N20" s="720"/>
      <c r="O20" s="721"/>
      <c r="P20" s="721"/>
    </row>
    <row r="21" spans="1:16" ht="54.75" customHeight="1" thickBot="1" x14ac:dyDescent="0.25">
      <c r="A21" s="833"/>
      <c r="B21" s="833"/>
      <c r="C21" s="833"/>
      <c r="D21" s="833"/>
      <c r="E21" s="833"/>
      <c r="F21" s="833"/>
      <c r="G21" s="833"/>
      <c r="H21" s="129" t="s">
        <v>968</v>
      </c>
      <c r="I21" s="588" t="s">
        <v>1008</v>
      </c>
      <c r="J21" s="305"/>
      <c r="K21" s="76" t="s">
        <v>1009</v>
      </c>
      <c r="L21" s="77">
        <v>10</v>
      </c>
      <c r="M21" s="77" t="s">
        <v>1010</v>
      </c>
      <c r="N21" s="720"/>
      <c r="O21" s="721"/>
      <c r="P21" s="721"/>
    </row>
    <row r="22" spans="1:16" ht="54.75" customHeight="1" thickBot="1" x14ac:dyDescent="0.25">
      <c r="A22" s="832" t="s">
        <v>1025</v>
      </c>
      <c r="B22" s="832" t="s">
        <v>992</v>
      </c>
      <c r="C22" s="832" t="s">
        <v>21</v>
      </c>
      <c r="D22" s="832" t="s">
        <v>993</v>
      </c>
      <c r="E22" s="832" t="s">
        <v>892</v>
      </c>
      <c r="F22" s="832" t="s">
        <v>994</v>
      </c>
      <c r="G22" s="832" t="s">
        <v>1026</v>
      </c>
      <c r="H22" s="589">
        <v>1.3</v>
      </c>
      <c r="I22" s="3" t="s">
        <v>1011</v>
      </c>
      <c r="J22" s="3" t="s">
        <v>996</v>
      </c>
      <c r="K22" s="3"/>
      <c r="L22" s="108">
        <f>SUM(L23:L27)</f>
        <v>14</v>
      </c>
      <c r="M22" s="593" t="s">
        <v>1021</v>
      </c>
      <c r="N22" s="108">
        <v>27775</v>
      </c>
      <c r="O22" s="108"/>
      <c r="P22" s="121">
        <v>960000000</v>
      </c>
    </row>
    <row r="23" spans="1:16" ht="54.75" customHeight="1" thickBot="1" x14ac:dyDescent="0.25">
      <c r="A23" s="833"/>
      <c r="B23" s="833"/>
      <c r="C23" s="833"/>
      <c r="D23" s="833"/>
      <c r="E23" s="833"/>
      <c r="F23" s="833"/>
      <c r="G23" s="833"/>
      <c r="H23" s="311" t="s">
        <v>304</v>
      </c>
      <c r="I23" s="311" t="s">
        <v>997</v>
      </c>
      <c r="J23" s="311" t="s">
        <v>998</v>
      </c>
      <c r="K23" s="311" t="s">
        <v>468</v>
      </c>
      <c r="L23" s="311">
        <v>1</v>
      </c>
      <c r="M23" s="311" t="s">
        <v>999</v>
      </c>
      <c r="N23" s="270"/>
      <c r="O23" s="271"/>
      <c r="P23" s="271"/>
    </row>
    <row r="24" spans="1:16" ht="54.75" customHeight="1" thickBot="1" x14ac:dyDescent="0.25">
      <c r="A24" s="833"/>
      <c r="B24" s="833"/>
      <c r="C24" s="833"/>
      <c r="D24" s="833"/>
      <c r="E24" s="833"/>
      <c r="F24" s="833"/>
      <c r="G24" s="833"/>
      <c r="H24" s="311" t="s">
        <v>305</v>
      </c>
      <c r="I24" s="311" t="s">
        <v>1000</v>
      </c>
      <c r="J24" s="311" t="s">
        <v>1012</v>
      </c>
      <c r="K24" s="311" t="s">
        <v>468</v>
      </c>
      <c r="L24" s="311">
        <v>1</v>
      </c>
      <c r="M24" s="311" t="s">
        <v>1001</v>
      </c>
      <c r="N24" s="270"/>
      <c r="O24" s="271"/>
      <c r="P24" s="271"/>
    </row>
    <row r="25" spans="1:16" ht="54.75" customHeight="1" thickBot="1" x14ac:dyDescent="0.25">
      <c r="A25" s="833"/>
      <c r="B25" s="833"/>
      <c r="C25" s="833"/>
      <c r="D25" s="833"/>
      <c r="E25" s="833"/>
      <c r="F25" s="833"/>
      <c r="G25" s="833"/>
      <c r="H25" s="311" t="s">
        <v>306</v>
      </c>
      <c r="I25" s="311" t="s">
        <v>1013</v>
      </c>
      <c r="J25" s="311" t="s">
        <v>1012</v>
      </c>
      <c r="K25" s="311" t="s">
        <v>468</v>
      </c>
      <c r="L25" s="311">
        <v>1</v>
      </c>
      <c r="M25" s="311" t="s">
        <v>1001</v>
      </c>
      <c r="N25" s="270"/>
      <c r="O25" s="271"/>
      <c r="P25" s="271"/>
    </row>
    <row r="26" spans="1:16" ht="54.75" customHeight="1" thickBot="1" x14ac:dyDescent="0.25">
      <c r="A26" s="833"/>
      <c r="B26" s="833"/>
      <c r="C26" s="833"/>
      <c r="D26" s="833"/>
      <c r="E26" s="833"/>
      <c r="F26" s="833"/>
      <c r="G26" s="833"/>
      <c r="H26" s="311" t="s">
        <v>307</v>
      </c>
      <c r="I26" s="311" t="s">
        <v>1005</v>
      </c>
      <c r="J26" s="311" t="s">
        <v>1012</v>
      </c>
      <c r="K26" s="311" t="s">
        <v>468</v>
      </c>
      <c r="L26" s="311">
        <v>1</v>
      </c>
      <c r="M26" s="311" t="s">
        <v>1006</v>
      </c>
      <c r="N26" s="270"/>
      <c r="O26" s="271"/>
      <c r="P26" s="271"/>
    </row>
    <row r="27" spans="1:16" ht="54.75" customHeight="1" thickBot="1" x14ac:dyDescent="0.25">
      <c r="A27" s="833"/>
      <c r="B27" s="833"/>
      <c r="C27" s="833"/>
      <c r="D27" s="833"/>
      <c r="E27" s="833"/>
      <c r="F27" s="833"/>
      <c r="G27" s="833"/>
      <c r="H27" s="324" t="s">
        <v>308</v>
      </c>
      <c r="I27" s="324" t="s">
        <v>1008</v>
      </c>
      <c r="J27" s="324" t="s">
        <v>1014</v>
      </c>
      <c r="K27" s="324" t="s">
        <v>1009</v>
      </c>
      <c r="L27" s="324">
        <v>10</v>
      </c>
      <c r="M27" s="324" t="s">
        <v>1010</v>
      </c>
      <c r="N27" s="270"/>
      <c r="O27" s="271"/>
      <c r="P27" s="271"/>
    </row>
    <row r="28" spans="1:16" ht="54.75" customHeight="1" thickBot="1" x14ac:dyDescent="0.25">
      <c r="A28" s="832" t="s">
        <v>1025</v>
      </c>
      <c r="B28" s="832" t="s">
        <v>992</v>
      </c>
      <c r="C28" s="832" t="s">
        <v>21</v>
      </c>
      <c r="D28" s="832" t="s">
        <v>993</v>
      </c>
      <c r="E28" s="832" t="s">
        <v>892</v>
      </c>
      <c r="F28" s="832" t="s">
        <v>994</v>
      </c>
      <c r="G28" s="832" t="s">
        <v>1026</v>
      </c>
      <c r="H28" s="226">
        <v>1.4</v>
      </c>
      <c r="I28" s="3" t="s">
        <v>1015</v>
      </c>
      <c r="J28" s="3" t="s">
        <v>996</v>
      </c>
      <c r="K28" s="3"/>
      <c r="L28" s="108">
        <f>SUM(L29:L33)</f>
        <v>10</v>
      </c>
      <c r="M28" s="108" t="s">
        <v>1022</v>
      </c>
      <c r="N28" s="108">
        <v>1000</v>
      </c>
      <c r="O28" s="108"/>
      <c r="P28" s="121">
        <v>740000000</v>
      </c>
    </row>
    <row r="29" spans="1:16" ht="54.75" customHeight="1" thickBot="1" x14ac:dyDescent="0.25">
      <c r="A29" s="833"/>
      <c r="B29" s="833"/>
      <c r="C29" s="833"/>
      <c r="D29" s="833"/>
      <c r="E29" s="833"/>
      <c r="F29" s="833"/>
      <c r="G29" s="833"/>
      <c r="H29" s="126" t="s">
        <v>312</v>
      </c>
      <c r="I29" s="116" t="s">
        <v>997</v>
      </c>
      <c r="J29" s="19" t="s">
        <v>998</v>
      </c>
      <c r="K29" s="19" t="s">
        <v>468</v>
      </c>
      <c r="L29" s="7">
        <v>1</v>
      </c>
      <c r="M29" s="7" t="s">
        <v>999</v>
      </c>
      <c r="N29" s="270"/>
      <c r="O29" s="271"/>
      <c r="P29" s="271"/>
    </row>
    <row r="30" spans="1:16" ht="54.75" customHeight="1" thickBot="1" x14ac:dyDescent="0.25">
      <c r="A30" s="833"/>
      <c r="B30" s="833"/>
      <c r="C30" s="833"/>
      <c r="D30" s="833"/>
      <c r="E30" s="833"/>
      <c r="F30" s="833"/>
      <c r="G30" s="833"/>
      <c r="H30" s="127" t="s">
        <v>314</v>
      </c>
      <c r="I30" s="117" t="s">
        <v>1000</v>
      </c>
      <c r="J30" s="19" t="s">
        <v>998</v>
      </c>
      <c r="K30" s="19" t="s">
        <v>468</v>
      </c>
      <c r="L30" s="12">
        <v>1</v>
      </c>
      <c r="M30" s="12" t="s">
        <v>1001</v>
      </c>
      <c r="N30" s="270"/>
      <c r="O30" s="271"/>
      <c r="P30" s="271"/>
    </row>
    <row r="31" spans="1:16" ht="54.75" customHeight="1" thickBot="1" x14ac:dyDescent="0.25">
      <c r="A31" s="833"/>
      <c r="B31" s="833"/>
      <c r="C31" s="833"/>
      <c r="D31" s="833"/>
      <c r="E31" s="833"/>
      <c r="F31" s="833"/>
      <c r="G31" s="833"/>
      <c r="H31" s="126" t="s">
        <v>316</v>
      </c>
      <c r="I31" s="587" t="s">
        <v>1002</v>
      </c>
      <c r="J31" s="19" t="s">
        <v>1003</v>
      </c>
      <c r="K31" s="19" t="s">
        <v>468</v>
      </c>
      <c r="L31" s="12">
        <v>1</v>
      </c>
      <c r="M31" s="12" t="s">
        <v>1004</v>
      </c>
      <c r="N31" s="270"/>
      <c r="O31" s="271"/>
      <c r="P31" s="271"/>
    </row>
    <row r="32" spans="1:16" ht="54.75" customHeight="1" thickBot="1" x14ac:dyDescent="0.25">
      <c r="A32" s="833"/>
      <c r="B32" s="833"/>
      <c r="C32" s="833"/>
      <c r="D32" s="833"/>
      <c r="E32" s="833"/>
      <c r="F32" s="833"/>
      <c r="G32" s="833"/>
      <c r="H32" s="127" t="s">
        <v>318</v>
      </c>
      <c r="I32" s="117" t="s">
        <v>1005</v>
      </c>
      <c r="J32" s="19" t="s">
        <v>1003</v>
      </c>
      <c r="K32" s="19" t="s">
        <v>468</v>
      </c>
      <c r="L32" s="12">
        <v>1</v>
      </c>
      <c r="M32" s="12" t="s">
        <v>1006</v>
      </c>
      <c r="N32" s="270"/>
      <c r="O32" s="271"/>
      <c r="P32" s="271"/>
    </row>
    <row r="33" spans="1:16" ht="54.75" customHeight="1" thickBot="1" x14ac:dyDescent="0.25">
      <c r="A33" s="833"/>
      <c r="B33" s="833"/>
      <c r="C33" s="833"/>
      <c r="D33" s="833"/>
      <c r="E33" s="833"/>
      <c r="F33" s="833"/>
      <c r="G33" s="833"/>
      <c r="H33" s="129" t="s">
        <v>319</v>
      </c>
      <c r="I33" s="588" t="s">
        <v>1008</v>
      </c>
      <c r="J33" s="305"/>
      <c r="K33" s="76" t="s">
        <v>1009</v>
      </c>
      <c r="L33" s="77">
        <v>6</v>
      </c>
      <c r="M33" s="77" t="s">
        <v>1010</v>
      </c>
      <c r="N33" s="270"/>
      <c r="O33" s="271"/>
      <c r="P33" s="271"/>
    </row>
    <row r="34" spans="1:16" ht="54.75" customHeight="1" thickBot="1" x14ac:dyDescent="0.25">
      <c r="A34" s="832" t="s">
        <v>1025</v>
      </c>
      <c r="B34" s="832" t="s">
        <v>992</v>
      </c>
      <c r="C34" s="832" t="s">
        <v>21</v>
      </c>
      <c r="D34" s="832" t="s">
        <v>993</v>
      </c>
      <c r="E34" s="832" t="s">
        <v>892</v>
      </c>
      <c r="F34" s="832" t="s">
        <v>994</v>
      </c>
      <c r="G34" s="832" t="s">
        <v>1026</v>
      </c>
      <c r="H34" s="125">
        <v>1.5</v>
      </c>
      <c r="I34" s="579" t="s">
        <v>1016</v>
      </c>
      <c r="J34" s="3" t="s">
        <v>996</v>
      </c>
      <c r="K34" s="3"/>
      <c r="L34" s="108">
        <f>SUM(L35:L39)</f>
        <v>14</v>
      </c>
      <c r="M34" s="579" t="s">
        <v>1023</v>
      </c>
      <c r="N34" s="108">
        <v>1110</v>
      </c>
      <c r="O34" s="108"/>
      <c r="P34" s="121">
        <v>350000000</v>
      </c>
    </row>
    <row r="35" spans="1:16" ht="54.75" customHeight="1" thickBot="1" x14ac:dyDescent="0.25">
      <c r="A35" s="833"/>
      <c r="B35" s="833"/>
      <c r="C35" s="833"/>
      <c r="D35" s="833"/>
      <c r="E35" s="833"/>
      <c r="F35" s="833"/>
      <c r="G35" s="833"/>
      <c r="H35" s="126" t="s">
        <v>327</v>
      </c>
      <c r="I35" s="116" t="s">
        <v>997</v>
      </c>
      <c r="J35" s="19" t="s">
        <v>998</v>
      </c>
      <c r="K35" s="19" t="s">
        <v>468</v>
      </c>
      <c r="L35" s="7">
        <v>1</v>
      </c>
      <c r="M35" s="7" t="s">
        <v>999</v>
      </c>
      <c r="N35" s="270"/>
      <c r="O35" s="271"/>
      <c r="P35" s="271"/>
    </row>
    <row r="36" spans="1:16" ht="54.75" customHeight="1" thickBot="1" x14ac:dyDescent="0.25">
      <c r="A36" s="833"/>
      <c r="B36" s="833"/>
      <c r="C36" s="833"/>
      <c r="D36" s="833"/>
      <c r="E36" s="833"/>
      <c r="F36" s="833"/>
      <c r="G36" s="833"/>
      <c r="H36" s="127" t="s">
        <v>329</v>
      </c>
      <c r="I36" s="117" t="s">
        <v>1000</v>
      </c>
      <c r="J36" s="19" t="s">
        <v>998</v>
      </c>
      <c r="K36" s="19" t="s">
        <v>468</v>
      </c>
      <c r="L36" s="12">
        <v>1</v>
      </c>
      <c r="M36" s="12" t="s">
        <v>1001</v>
      </c>
      <c r="N36" s="270"/>
      <c r="O36" s="271"/>
      <c r="P36" s="271"/>
    </row>
    <row r="37" spans="1:16" ht="54.75" customHeight="1" thickBot="1" x14ac:dyDescent="0.25">
      <c r="A37" s="833"/>
      <c r="B37" s="833"/>
      <c r="C37" s="833"/>
      <c r="D37" s="833"/>
      <c r="E37" s="833"/>
      <c r="F37" s="833"/>
      <c r="G37" s="833"/>
      <c r="H37" s="126" t="s">
        <v>330</v>
      </c>
      <c r="I37" s="587" t="s">
        <v>1002</v>
      </c>
      <c r="J37" s="19" t="s">
        <v>1003</v>
      </c>
      <c r="K37" s="19" t="s">
        <v>468</v>
      </c>
      <c r="L37" s="12">
        <v>1</v>
      </c>
      <c r="M37" s="12" t="s">
        <v>1004</v>
      </c>
      <c r="N37" s="270"/>
      <c r="O37" s="271"/>
      <c r="P37" s="271"/>
    </row>
    <row r="38" spans="1:16" ht="54.75" customHeight="1" thickBot="1" x14ac:dyDescent="0.25">
      <c r="A38" s="833"/>
      <c r="B38" s="833"/>
      <c r="C38" s="833"/>
      <c r="D38" s="833"/>
      <c r="E38" s="833"/>
      <c r="F38" s="833"/>
      <c r="G38" s="833"/>
      <c r="H38" s="127" t="s">
        <v>331</v>
      </c>
      <c r="I38" s="117" t="s">
        <v>1005</v>
      </c>
      <c r="J38" s="19" t="s">
        <v>1003</v>
      </c>
      <c r="K38" s="19" t="s">
        <v>468</v>
      </c>
      <c r="L38" s="12">
        <v>1</v>
      </c>
      <c r="M38" s="12" t="s">
        <v>1006</v>
      </c>
      <c r="N38" s="270"/>
      <c r="O38" s="271"/>
      <c r="P38" s="271"/>
    </row>
    <row r="39" spans="1:16" ht="54.75" customHeight="1" thickBot="1" x14ac:dyDescent="0.25">
      <c r="A39" s="833"/>
      <c r="B39" s="833"/>
      <c r="C39" s="833"/>
      <c r="D39" s="833"/>
      <c r="E39" s="833"/>
      <c r="F39" s="833"/>
      <c r="G39" s="833"/>
      <c r="H39" s="129" t="s">
        <v>332</v>
      </c>
      <c r="I39" s="590" t="s">
        <v>1008</v>
      </c>
      <c r="J39" s="591"/>
      <c r="K39" s="76" t="s">
        <v>1009</v>
      </c>
      <c r="L39" s="77">
        <v>10</v>
      </c>
      <c r="M39" s="77" t="s">
        <v>1010</v>
      </c>
      <c r="N39" s="270"/>
      <c r="O39" s="271"/>
      <c r="P39" s="271"/>
    </row>
    <row r="40" spans="1:16" ht="54.75" customHeight="1" thickBot="1" x14ac:dyDescent="0.25">
      <c r="A40" s="832" t="s">
        <v>1025</v>
      </c>
      <c r="B40" s="832" t="s">
        <v>992</v>
      </c>
      <c r="C40" s="832" t="s">
        <v>21</v>
      </c>
      <c r="D40" s="832" t="s">
        <v>993</v>
      </c>
      <c r="E40" s="832" t="s">
        <v>892</v>
      </c>
      <c r="F40" s="832" t="s">
        <v>994</v>
      </c>
      <c r="G40" s="832" t="s">
        <v>1026</v>
      </c>
      <c r="H40" s="125">
        <v>1.6</v>
      </c>
      <c r="I40" s="5" t="s">
        <v>1017</v>
      </c>
      <c r="J40" s="5" t="s">
        <v>996</v>
      </c>
      <c r="K40" s="3"/>
      <c r="L40" s="108">
        <f>SUM(L41:L45)</f>
        <v>14</v>
      </c>
      <c r="M40" s="594" t="s">
        <v>1024</v>
      </c>
      <c r="N40" s="108">
        <v>150</v>
      </c>
      <c r="O40" s="108"/>
      <c r="P40" s="121">
        <v>100000000</v>
      </c>
    </row>
    <row r="41" spans="1:16" ht="54.75" customHeight="1" thickBot="1" x14ac:dyDescent="0.25">
      <c r="A41" s="833"/>
      <c r="B41" s="833"/>
      <c r="C41" s="833"/>
      <c r="D41" s="833"/>
      <c r="E41" s="833"/>
      <c r="F41" s="833"/>
      <c r="G41" s="833"/>
      <c r="H41" s="126" t="s">
        <v>340</v>
      </c>
      <c r="I41" s="116" t="s">
        <v>997</v>
      </c>
      <c r="J41" s="19" t="s">
        <v>998</v>
      </c>
      <c r="K41" s="19" t="s">
        <v>468</v>
      </c>
      <c r="L41" s="7">
        <v>1</v>
      </c>
      <c r="M41" s="7" t="s">
        <v>999</v>
      </c>
      <c r="N41" s="270"/>
      <c r="O41" s="271"/>
      <c r="P41" s="271"/>
    </row>
    <row r="42" spans="1:16" ht="54.75" customHeight="1" thickBot="1" x14ac:dyDescent="0.25">
      <c r="A42" s="833"/>
      <c r="B42" s="833"/>
      <c r="C42" s="833"/>
      <c r="D42" s="833"/>
      <c r="E42" s="833"/>
      <c r="F42" s="833"/>
      <c r="G42" s="833"/>
      <c r="H42" s="127" t="s">
        <v>912</v>
      </c>
      <c r="I42" s="117" t="s">
        <v>1000</v>
      </c>
      <c r="J42" s="19" t="s">
        <v>998</v>
      </c>
      <c r="K42" s="19" t="s">
        <v>468</v>
      </c>
      <c r="L42" s="12">
        <v>1</v>
      </c>
      <c r="M42" s="12" t="s">
        <v>1001</v>
      </c>
      <c r="N42" s="270"/>
      <c r="O42" s="271"/>
      <c r="P42" s="271"/>
    </row>
    <row r="43" spans="1:16" ht="54.75" customHeight="1" thickBot="1" x14ac:dyDescent="0.25">
      <c r="A43" s="833"/>
      <c r="B43" s="833"/>
      <c r="C43" s="833"/>
      <c r="D43" s="833"/>
      <c r="E43" s="833"/>
      <c r="F43" s="833"/>
      <c r="G43" s="833"/>
      <c r="H43" s="126" t="s">
        <v>342</v>
      </c>
      <c r="I43" s="587" t="s">
        <v>1002</v>
      </c>
      <c r="J43" s="19" t="s">
        <v>1003</v>
      </c>
      <c r="K43" s="19" t="s">
        <v>468</v>
      </c>
      <c r="L43" s="12">
        <v>1</v>
      </c>
      <c r="M43" s="12" t="s">
        <v>1004</v>
      </c>
      <c r="N43" s="270"/>
      <c r="O43" s="271"/>
      <c r="P43" s="271"/>
    </row>
    <row r="44" spans="1:16" ht="54.75" customHeight="1" thickBot="1" x14ac:dyDescent="0.25">
      <c r="A44" s="833"/>
      <c r="B44" s="833"/>
      <c r="C44" s="833"/>
      <c r="D44" s="833"/>
      <c r="E44" s="833"/>
      <c r="F44" s="833"/>
      <c r="G44" s="833"/>
      <c r="H44" s="127" t="s">
        <v>913</v>
      </c>
      <c r="I44" s="117" t="s">
        <v>1005</v>
      </c>
      <c r="J44" s="19" t="s">
        <v>1003</v>
      </c>
      <c r="K44" s="19" t="s">
        <v>468</v>
      </c>
      <c r="L44" s="12">
        <v>1</v>
      </c>
      <c r="M44" s="12" t="s">
        <v>1006</v>
      </c>
      <c r="N44" s="270"/>
      <c r="O44" s="271"/>
      <c r="P44" s="271"/>
    </row>
    <row r="45" spans="1:16" ht="54.75" customHeight="1" thickBot="1" x14ac:dyDescent="0.25">
      <c r="A45" s="833"/>
      <c r="B45" s="833"/>
      <c r="C45" s="833"/>
      <c r="D45" s="833"/>
      <c r="E45" s="833"/>
      <c r="F45" s="833"/>
      <c r="G45" s="833"/>
      <c r="H45" s="129" t="s">
        <v>344</v>
      </c>
      <c r="I45" s="588" t="s">
        <v>1008</v>
      </c>
      <c r="J45" s="305"/>
      <c r="K45" s="76" t="s">
        <v>1009</v>
      </c>
      <c r="L45" s="77">
        <v>10</v>
      </c>
      <c r="M45" s="77" t="s">
        <v>1010</v>
      </c>
      <c r="N45" s="270"/>
      <c r="O45" s="271"/>
      <c r="P45" s="271"/>
    </row>
    <row r="46" spans="1:16" ht="54.75" customHeight="1" thickBot="1" x14ac:dyDescent="0.25">
      <c r="A46" s="832" t="s">
        <v>1025</v>
      </c>
      <c r="B46" s="832" t="s">
        <v>992</v>
      </c>
      <c r="C46" s="832" t="s">
        <v>21</v>
      </c>
      <c r="D46" s="832" t="s">
        <v>993</v>
      </c>
      <c r="E46" s="832" t="s">
        <v>892</v>
      </c>
      <c r="F46" s="832" t="s">
        <v>994</v>
      </c>
      <c r="G46" s="832" t="s">
        <v>1026</v>
      </c>
      <c r="H46" s="537">
        <v>1.7</v>
      </c>
      <c r="I46" s="538" t="s">
        <v>1018</v>
      </c>
      <c r="J46" s="538" t="s">
        <v>996</v>
      </c>
      <c r="K46" s="538"/>
      <c r="L46" s="147">
        <f>SUM(L47:L51)</f>
        <v>14</v>
      </c>
      <c r="M46" s="595" t="s">
        <v>1023</v>
      </c>
      <c r="N46" s="108">
        <v>570</v>
      </c>
      <c r="O46" s="108"/>
      <c r="P46" s="121">
        <v>300000000</v>
      </c>
    </row>
    <row r="47" spans="1:16" ht="54.75" customHeight="1" thickBot="1" x14ac:dyDescent="0.25">
      <c r="A47" s="833"/>
      <c r="B47" s="833"/>
      <c r="C47" s="833"/>
      <c r="D47" s="833"/>
      <c r="E47" s="833"/>
      <c r="F47" s="833"/>
      <c r="G47" s="833"/>
      <c r="H47" s="166" t="s">
        <v>348</v>
      </c>
      <c r="I47" s="20" t="s">
        <v>997</v>
      </c>
      <c r="J47" s="20" t="s">
        <v>998</v>
      </c>
      <c r="K47" s="20" t="s">
        <v>468</v>
      </c>
      <c r="L47" s="12">
        <v>1</v>
      </c>
      <c r="M47" s="12" t="s">
        <v>999</v>
      </c>
      <c r="N47" s="270"/>
      <c r="O47" s="271"/>
      <c r="P47" s="271"/>
    </row>
    <row r="48" spans="1:16" ht="54.75" customHeight="1" thickBot="1" x14ac:dyDescent="0.25">
      <c r="A48" s="833"/>
      <c r="B48" s="833"/>
      <c r="C48" s="833"/>
      <c r="D48" s="833"/>
      <c r="E48" s="833"/>
      <c r="F48" s="833"/>
      <c r="G48" s="833"/>
      <c r="H48" s="166" t="s">
        <v>916</v>
      </c>
      <c r="I48" s="20" t="s">
        <v>1000</v>
      </c>
      <c r="J48" s="20" t="s">
        <v>998</v>
      </c>
      <c r="K48" s="20" t="s">
        <v>468</v>
      </c>
      <c r="L48" s="12">
        <v>1</v>
      </c>
      <c r="M48" s="12" t="s">
        <v>1001</v>
      </c>
      <c r="N48" s="270"/>
      <c r="O48" s="271"/>
      <c r="P48" s="271"/>
    </row>
    <row r="49" spans="1:16" ht="54.75" customHeight="1" thickBot="1" x14ac:dyDescent="0.25">
      <c r="A49" s="833"/>
      <c r="B49" s="833"/>
      <c r="C49" s="833"/>
      <c r="D49" s="833"/>
      <c r="E49" s="833"/>
      <c r="F49" s="833"/>
      <c r="G49" s="833"/>
      <c r="H49" s="166" t="s">
        <v>350</v>
      </c>
      <c r="I49" s="587" t="s">
        <v>1002</v>
      </c>
      <c r="J49" s="20" t="s">
        <v>1003</v>
      </c>
      <c r="K49" s="20" t="s">
        <v>468</v>
      </c>
      <c r="L49" s="12">
        <v>1</v>
      </c>
      <c r="M49" s="12" t="s">
        <v>1004</v>
      </c>
      <c r="N49" s="270"/>
      <c r="O49" s="271"/>
      <c r="P49" s="271"/>
    </row>
    <row r="50" spans="1:16" ht="54.75" customHeight="1" thickBot="1" x14ac:dyDescent="0.25">
      <c r="A50" s="833"/>
      <c r="B50" s="833"/>
      <c r="C50" s="833"/>
      <c r="D50" s="833"/>
      <c r="E50" s="833"/>
      <c r="F50" s="833"/>
      <c r="G50" s="833"/>
      <c r="H50" s="166" t="s">
        <v>351</v>
      </c>
      <c r="I50" s="20" t="s">
        <v>1005</v>
      </c>
      <c r="J50" s="20" t="s">
        <v>1003</v>
      </c>
      <c r="K50" s="20" t="s">
        <v>468</v>
      </c>
      <c r="L50" s="12">
        <v>1</v>
      </c>
      <c r="M50" s="12" t="s">
        <v>1006</v>
      </c>
      <c r="N50" s="270"/>
      <c r="O50" s="271"/>
      <c r="P50" s="271"/>
    </row>
    <row r="51" spans="1:16" ht="54.75" customHeight="1" thickBot="1" x14ac:dyDescent="0.25">
      <c r="A51" s="833"/>
      <c r="B51" s="833"/>
      <c r="C51" s="833"/>
      <c r="D51" s="833"/>
      <c r="E51" s="833"/>
      <c r="F51" s="833"/>
      <c r="G51" s="833"/>
      <c r="H51" s="166" t="s">
        <v>352</v>
      </c>
      <c r="I51" s="345" t="s">
        <v>1008</v>
      </c>
      <c r="J51" s="345"/>
      <c r="K51" s="20" t="s">
        <v>1009</v>
      </c>
      <c r="L51" s="12">
        <v>10</v>
      </c>
      <c r="M51" s="12" t="s">
        <v>1010</v>
      </c>
      <c r="N51" s="270"/>
      <c r="O51" s="271"/>
      <c r="P51" s="271"/>
    </row>
    <row r="52" spans="1:16" ht="54.75" customHeight="1" x14ac:dyDescent="0.2"/>
    <row r="53" spans="1:16" ht="54.75" customHeight="1" x14ac:dyDescent="0.2"/>
    <row r="54" spans="1:16" ht="54.75" customHeight="1" x14ac:dyDescent="0.2"/>
    <row r="55" spans="1:16" ht="54.75" customHeight="1" x14ac:dyDescent="0.2"/>
    <row r="56" spans="1:16" ht="54.75" customHeight="1" x14ac:dyDescent="0.2"/>
    <row r="57" spans="1:16" ht="54.75" customHeight="1" x14ac:dyDescent="0.2"/>
    <row r="58" spans="1:16" ht="54.75" customHeight="1" x14ac:dyDescent="0.2"/>
    <row r="59" spans="1:16" ht="54.75" customHeight="1" x14ac:dyDescent="0.2"/>
    <row r="60" spans="1:16" ht="54.75" customHeight="1" x14ac:dyDescent="0.2"/>
    <row r="61" spans="1:16" ht="54.75" customHeight="1" x14ac:dyDescent="0.2"/>
    <row r="62" spans="1:16" ht="54.75" customHeight="1" x14ac:dyDescent="0.2"/>
    <row r="63" spans="1:16" ht="54.75" customHeight="1" x14ac:dyDescent="0.2"/>
    <row r="64" spans="1:16" ht="54.75" customHeight="1" x14ac:dyDescent="0.2"/>
    <row r="65" ht="54.75" customHeight="1" x14ac:dyDescent="0.2"/>
    <row r="66" ht="54.75" customHeight="1" x14ac:dyDescent="0.2"/>
    <row r="67" ht="54.75" customHeight="1" x14ac:dyDescent="0.2"/>
    <row r="68" ht="54.75" customHeight="1" x14ac:dyDescent="0.2"/>
    <row r="69" ht="54.75" customHeight="1" x14ac:dyDescent="0.2"/>
    <row r="70" ht="54.75" customHeight="1" x14ac:dyDescent="0.2"/>
    <row r="71" ht="54.75" customHeight="1" x14ac:dyDescent="0.2"/>
    <row r="72" ht="54.75" customHeight="1" x14ac:dyDescent="0.2"/>
    <row r="73" ht="54.75" customHeight="1" x14ac:dyDescent="0.2"/>
    <row r="74" ht="54.75" customHeight="1" x14ac:dyDescent="0.2"/>
    <row r="75" ht="54.75" customHeight="1" x14ac:dyDescent="0.2"/>
    <row r="76" ht="54.75" customHeight="1" x14ac:dyDescent="0.2"/>
    <row r="77" ht="54.75" customHeight="1" x14ac:dyDescent="0.2"/>
    <row r="78" ht="54.75" customHeight="1" x14ac:dyDescent="0.2"/>
    <row r="79" ht="54.75" customHeight="1" x14ac:dyDescent="0.2"/>
    <row r="80" ht="54.75" customHeight="1" x14ac:dyDescent="0.2"/>
    <row r="81" ht="54.75" customHeight="1" x14ac:dyDescent="0.2"/>
    <row r="82" ht="54.75" customHeight="1" x14ac:dyDescent="0.2"/>
    <row r="83" ht="54.75" customHeight="1" x14ac:dyDescent="0.2"/>
    <row r="84" ht="54.75" customHeight="1" x14ac:dyDescent="0.2"/>
    <row r="85" ht="54.75" customHeight="1" x14ac:dyDescent="0.2"/>
    <row r="86" ht="54.75" customHeight="1" x14ac:dyDescent="0.2"/>
    <row r="87" ht="54.75" customHeight="1" x14ac:dyDescent="0.2"/>
    <row r="88" ht="54.75" customHeight="1" x14ac:dyDescent="0.2"/>
    <row r="89" ht="54.75" customHeight="1" x14ac:dyDescent="0.2"/>
    <row r="90" ht="54.75" customHeight="1" x14ac:dyDescent="0.2"/>
  </sheetData>
  <mergeCells count="70">
    <mergeCell ref="A6:F7"/>
    <mergeCell ref="G6:P7"/>
    <mergeCell ref="A8:A9"/>
    <mergeCell ref="B8:B9"/>
    <mergeCell ref="C8:C9"/>
    <mergeCell ref="D8:D9"/>
    <mergeCell ref="E8:E9"/>
    <mergeCell ref="F8:F9"/>
    <mergeCell ref="G8:G9"/>
    <mergeCell ref="F11:F15"/>
    <mergeCell ref="G11:G15"/>
    <mergeCell ref="N12:P15"/>
    <mergeCell ref="N8:N9"/>
    <mergeCell ref="O8:O9"/>
    <mergeCell ref="P8:P9"/>
    <mergeCell ref="H8:H9"/>
    <mergeCell ref="I8:I9"/>
    <mergeCell ref="J8:J9"/>
    <mergeCell ref="K8:K9"/>
    <mergeCell ref="L8:L9"/>
    <mergeCell ref="M8:M9"/>
    <mergeCell ref="A11:A15"/>
    <mergeCell ref="B11:B15"/>
    <mergeCell ref="C11:C15"/>
    <mergeCell ref="D11:D15"/>
    <mergeCell ref="E11:E15"/>
    <mergeCell ref="G16:G21"/>
    <mergeCell ref="N17:P21"/>
    <mergeCell ref="A1:P5"/>
    <mergeCell ref="G22:G27"/>
    <mergeCell ref="A22:A27"/>
    <mergeCell ref="B22:B27"/>
    <mergeCell ref="C22:C27"/>
    <mergeCell ref="D22:D27"/>
    <mergeCell ref="E22:E27"/>
    <mergeCell ref="F22:F27"/>
    <mergeCell ref="A16:A21"/>
    <mergeCell ref="B16:B21"/>
    <mergeCell ref="C16:C21"/>
    <mergeCell ref="D16:D21"/>
    <mergeCell ref="E16:E21"/>
    <mergeCell ref="F16:F21"/>
    <mergeCell ref="G28:G33"/>
    <mergeCell ref="A28:A33"/>
    <mergeCell ref="B28:B33"/>
    <mergeCell ref="C28:C33"/>
    <mergeCell ref="D28:D33"/>
    <mergeCell ref="E28:E33"/>
    <mergeCell ref="F28:F33"/>
    <mergeCell ref="G34:G39"/>
    <mergeCell ref="A34:A39"/>
    <mergeCell ref="B34:B39"/>
    <mergeCell ref="C34:C39"/>
    <mergeCell ref="D34:D39"/>
    <mergeCell ref="E34:E39"/>
    <mergeCell ref="F34:F39"/>
    <mergeCell ref="G40:G45"/>
    <mergeCell ref="A40:A45"/>
    <mergeCell ref="B40:B45"/>
    <mergeCell ref="C40:C45"/>
    <mergeCell ref="D40:D45"/>
    <mergeCell ref="E40:E45"/>
    <mergeCell ref="F40:F45"/>
    <mergeCell ref="G46:G51"/>
    <mergeCell ref="A46:A51"/>
    <mergeCell ref="B46:B51"/>
    <mergeCell ref="C46:C51"/>
    <mergeCell ref="D46:D51"/>
    <mergeCell ref="E46:E51"/>
    <mergeCell ref="F46:F51"/>
  </mergeCells>
  <printOptions horizontalCentered="1" verticalCentered="1"/>
  <pageMargins left="0.23622047244094491" right="0.23622047244094491" top="0.74803149606299213" bottom="0.74803149606299213" header="0.31496062992125984" footer="0.31496062992125984"/>
  <pageSetup scale="70" orientation="landscape" r:id="rId1"/>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90"/>
  <sheetViews>
    <sheetView zoomScale="77" zoomScaleNormal="77" workbookViewId="0">
      <selection activeCell="D11" sqref="D11:D17"/>
    </sheetView>
  </sheetViews>
  <sheetFormatPr baseColWidth="10" defaultRowHeight="12.75" x14ac:dyDescent="0.2"/>
  <cols>
    <col min="3" max="3" width="17.140625" customWidth="1"/>
    <col min="9" max="9" width="24.28515625" customWidth="1"/>
    <col min="10" max="10" width="16.140625" customWidth="1"/>
    <col min="11" max="11" width="14.140625" customWidth="1"/>
    <col min="13" max="13" width="13.7109375" customWidth="1"/>
    <col min="14" max="14" width="13.5703125" customWidth="1"/>
    <col min="15" max="15" width="49.42578125" customWidth="1"/>
    <col min="16" max="16" width="13.5703125" customWidth="1"/>
  </cols>
  <sheetData>
    <row r="1" spans="1:17" x14ac:dyDescent="0.2">
      <c r="A1" s="600" t="s">
        <v>882</v>
      </c>
      <c r="B1" s="600"/>
      <c r="C1" s="600"/>
      <c r="D1" s="600"/>
      <c r="E1" s="600"/>
      <c r="F1" s="600"/>
      <c r="G1" s="600"/>
      <c r="H1" s="600"/>
      <c r="I1" s="600"/>
      <c r="J1" s="600"/>
      <c r="K1" s="600"/>
      <c r="L1" s="600"/>
      <c r="M1" s="600"/>
      <c r="N1" s="600"/>
      <c r="O1" s="600"/>
      <c r="P1" s="600"/>
      <c r="Q1" s="600"/>
    </row>
    <row r="2" spans="1:17" x14ac:dyDescent="0.2">
      <c r="A2" s="600"/>
      <c r="B2" s="600"/>
      <c r="C2" s="600"/>
      <c r="D2" s="600"/>
      <c r="E2" s="600"/>
      <c r="F2" s="600"/>
      <c r="G2" s="600"/>
      <c r="H2" s="600"/>
      <c r="I2" s="600"/>
      <c r="J2" s="600"/>
      <c r="K2" s="600"/>
      <c r="L2" s="600"/>
      <c r="M2" s="600"/>
      <c r="N2" s="600"/>
      <c r="O2" s="600"/>
      <c r="P2" s="600"/>
      <c r="Q2" s="600"/>
    </row>
    <row r="3" spans="1:17" x14ac:dyDescent="0.2">
      <c r="A3" s="600"/>
      <c r="B3" s="600"/>
      <c r="C3" s="600"/>
      <c r="D3" s="600"/>
      <c r="E3" s="600"/>
      <c r="F3" s="600"/>
      <c r="G3" s="600"/>
      <c r="H3" s="600"/>
      <c r="I3" s="600"/>
      <c r="J3" s="600"/>
      <c r="K3" s="600"/>
      <c r="L3" s="600"/>
      <c r="M3" s="600"/>
      <c r="N3" s="600"/>
      <c r="O3" s="600"/>
      <c r="P3" s="600"/>
      <c r="Q3" s="600"/>
    </row>
    <row r="4" spans="1:17" x14ac:dyDescent="0.2">
      <c r="A4" s="600"/>
      <c r="B4" s="600"/>
      <c r="C4" s="600"/>
      <c r="D4" s="600"/>
      <c r="E4" s="600"/>
      <c r="F4" s="600"/>
      <c r="G4" s="600"/>
      <c r="H4" s="600"/>
      <c r="I4" s="600"/>
      <c r="J4" s="600"/>
      <c r="K4" s="600"/>
      <c r="L4" s="600"/>
      <c r="M4" s="600"/>
      <c r="N4" s="600"/>
      <c r="O4" s="600"/>
      <c r="P4" s="600"/>
      <c r="Q4" s="600"/>
    </row>
    <row r="5" spans="1:17" ht="13.5" thickBot="1" x14ac:dyDescent="0.25">
      <c r="A5" s="600"/>
      <c r="B5" s="600"/>
      <c r="C5" s="600"/>
      <c r="D5" s="600"/>
      <c r="E5" s="600"/>
      <c r="F5" s="600"/>
      <c r="G5" s="600"/>
      <c r="H5" s="600"/>
      <c r="I5" s="600"/>
      <c r="J5" s="600"/>
      <c r="K5" s="600"/>
      <c r="L5" s="600"/>
      <c r="M5" s="600"/>
      <c r="N5" s="600"/>
      <c r="O5" s="600"/>
      <c r="P5" s="600"/>
      <c r="Q5" s="600"/>
    </row>
    <row r="6" spans="1:17" ht="13.5" thickTop="1" x14ac:dyDescent="0.2">
      <c r="A6" s="843" t="s">
        <v>12</v>
      </c>
      <c r="B6" s="844"/>
      <c r="C6" s="844"/>
      <c r="D6" s="844"/>
      <c r="E6" s="844"/>
      <c r="F6" s="844"/>
      <c r="G6" s="847" t="s">
        <v>41</v>
      </c>
      <c r="H6" s="848"/>
      <c r="I6" s="848"/>
      <c r="J6" s="848"/>
      <c r="K6" s="848"/>
      <c r="L6" s="848"/>
      <c r="M6" s="848"/>
      <c r="N6" s="848"/>
      <c r="O6" s="848"/>
      <c r="P6" s="848"/>
      <c r="Q6" s="848"/>
    </row>
    <row r="7" spans="1:17" x14ac:dyDescent="0.2">
      <c r="A7" s="845"/>
      <c r="B7" s="846"/>
      <c r="C7" s="846"/>
      <c r="D7" s="846"/>
      <c r="E7" s="846"/>
      <c r="F7" s="846"/>
      <c r="G7" s="849"/>
      <c r="H7" s="850"/>
      <c r="I7" s="850"/>
      <c r="J7" s="850"/>
      <c r="K7" s="850"/>
      <c r="L7" s="850"/>
      <c r="M7" s="850"/>
      <c r="N7" s="850"/>
      <c r="O7" s="850"/>
      <c r="P7" s="850"/>
      <c r="Q7" s="850"/>
    </row>
    <row r="8" spans="1:17" ht="27.75" customHeight="1" x14ac:dyDescent="0.2">
      <c r="A8" s="603" t="s">
        <v>25</v>
      </c>
      <c r="B8" s="634" t="s">
        <v>14</v>
      </c>
      <c r="C8" s="634" t="s">
        <v>13</v>
      </c>
      <c r="D8" s="634" t="s">
        <v>15</v>
      </c>
      <c r="E8" s="634" t="s">
        <v>26</v>
      </c>
      <c r="F8" s="634" t="s">
        <v>85</v>
      </c>
      <c r="G8" s="603" t="s">
        <v>16</v>
      </c>
      <c r="H8" s="675" t="s">
        <v>4</v>
      </c>
      <c r="I8" s="675" t="s">
        <v>23</v>
      </c>
      <c r="J8" s="675" t="s">
        <v>62</v>
      </c>
      <c r="K8" s="675" t="s">
        <v>38</v>
      </c>
      <c r="L8" s="643" t="s">
        <v>63</v>
      </c>
      <c r="M8" s="643" t="s">
        <v>83</v>
      </c>
      <c r="N8" s="643" t="s">
        <v>101</v>
      </c>
      <c r="O8" s="603" t="s">
        <v>66</v>
      </c>
      <c r="P8" s="643" t="s">
        <v>67</v>
      </c>
      <c r="Q8" s="603" t="s">
        <v>68</v>
      </c>
    </row>
    <row r="9" spans="1:17" ht="29.25" customHeight="1" x14ac:dyDescent="0.2">
      <c r="A9" s="603"/>
      <c r="B9" s="634"/>
      <c r="C9" s="634"/>
      <c r="D9" s="634"/>
      <c r="E9" s="634"/>
      <c r="F9" s="634"/>
      <c r="G9" s="603"/>
      <c r="H9" s="675"/>
      <c r="I9" s="675"/>
      <c r="J9" s="675"/>
      <c r="K9" s="675"/>
      <c r="L9" s="643"/>
      <c r="M9" s="643"/>
      <c r="N9" s="643"/>
      <c r="O9" s="603"/>
      <c r="P9" s="643"/>
      <c r="Q9" s="603"/>
    </row>
    <row r="10" spans="1:17" ht="54.75" customHeight="1" thickBot="1" x14ac:dyDescent="0.25">
      <c r="A10" s="94"/>
      <c r="B10" s="549"/>
      <c r="C10" s="549"/>
      <c r="D10" s="549"/>
      <c r="E10" s="550"/>
      <c r="F10" s="550"/>
      <c r="G10" s="547"/>
      <c r="H10" s="178">
        <v>1</v>
      </c>
      <c r="I10" s="115" t="s">
        <v>31</v>
      </c>
      <c r="J10" s="23"/>
      <c r="K10" s="23"/>
      <c r="L10" s="24">
        <f>+L11</f>
        <v>15</v>
      </c>
      <c r="M10" s="179"/>
      <c r="N10" s="24"/>
      <c r="O10" s="170">
        <f>+O11</f>
        <v>1116000000</v>
      </c>
      <c r="P10" s="24">
        <f>+P11</f>
        <v>344183154</v>
      </c>
      <c r="Q10" s="170">
        <f>+Q11</f>
        <v>0</v>
      </c>
    </row>
    <row r="11" spans="1:17" ht="54.75" customHeight="1" thickBot="1" x14ac:dyDescent="0.25">
      <c r="A11" s="854" t="s">
        <v>1027</v>
      </c>
      <c r="B11" s="835" t="s">
        <v>1028</v>
      </c>
      <c r="C11" s="835" t="s">
        <v>21</v>
      </c>
      <c r="D11" s="836" t="s">
        <v>993</v>
      </c>
      <c r="E11" s="835" t="s">
        <v>892</v>
      </c>
      <c r="F11" s="828" t="s">
        <v>1029</v>
      </c>
      <c r="G11" s="828" t="s">
        <v>1030</v>
      </c>
      <c r="H11" s="125">
        <v>1.1000000000000001</v>
      </c>
      <c r="I11" s="597" t="s">
        <v>1031</v>
      </c>
      <c r="J11" s="5" t="s">
        <v>1032</v>
      </c>
      <c r="K11" s="5"/>
      <c r="L11" s="6">
        <f>SUM(L12:L17)</f>
        <v>15</v>
      </c>
      <c r="M11" s="4"/>
      <c r="N11" s="6"/>
      <c r="O11" s="169">
        <v>1116000000</v>
      </c>
      <c r="P11" s="598">
        <v>344183154</v>
      </c>
      <c r="Q11" s="592"/>
    </row>
    <row r="12" spans="1:17" ht="54.75" customHeight="1" x14ac:dyDescent="0.2">
      <c r="A12" s="830"/>
      <c r="B12" s="835"/>
      <c r="C12" s="835"/>
      <c r="D12" s="836"/>
      <c r="E12" s="835"/>
      <c r="F12" s="828"/>
      <c r="G12" s="828"/>
      <c r="H12" s="126" t="s">
        <v>2</v>
      </c>
      <c r="I12" s="20" t="s">
        <v>1033</v>
      </c>
      <c r="J12" s="19" t="s">
        <v>1034</v>
      </c>
      <c r="K12" s="19" t="s">
        <v>17</v>
      </c>
      <c r="L12" s="7">
        <v>1</v>
      </c>
      <c r="M12" s="291" t="s">
        <v>1035</v>
      </c>
      <c r="N12" s="837" t="s">
        <v>84</v>
      </c>
      <c r="O12" s="838"/>
      <c r="P12" s="838"/>
      <c r="Q12" s="839"/>
    </row>
    <row r="13" spans="1:17" ht="54.75" customHeight="1" x14ac:dyDescent="0.2">
      <c r="A13" s="830"/>
      <c r="B13" s="835"/>
      <c r="C13" s="835"/>
      <c r="D13" s="836"/>
      <c r="E13" s="835"/>
      <c r="F13" s="828"/>
      <c r="G13" s="828"/>
      <c r="H13" s="127" t="s">
        <v>3</v>
      </c>
      <c r="I13" s="117" t="s">
        <v>1036</v>
      </c>
      <c r="J13" s="19" t="s">
        <v>1037</v>
      </c>
      <c r="K13" s="19" t="s">
        <v>17</v>
      </c>
      <c r="L13" s="7">
        <v>1</v>
      </c>
      <c r="M13" s="311" t="s">
        <v>1038</v>
      </c>
      <c r="N13" s="840"/>
      <c r="O13" s="841"/>
      <c r="P13" s="841"/>
      <c r="Q13" s="842"/>
    </row>
    <row r="14" spans="1:17" ht="54.75" customHeight="1" x14ac:dyDescent="0.2">
      <c r="A14" s="830"/>
      <c r="B14" s="835"/>
      <c r="C14" s="835"/>
      <c r="D14" s="836"/>
      <c r="E14" s="835"/>
      <c r="F14" s="828"/>
      <c r="G14" s="828"/>
      <c r="H14" s="127" t="s">
        <v>6</v>
      </c>
      <c r="I14" s="117" t="s">
        <v>1039</v>
      </c>
      <c r="J14" s="19" t="s">
        <v>1040</v>
      </c>
      <c r="K14" s="19" t="s">
        <v>17</v>
      </c>
      <c r="L14" s="12">
        <v>1</v>
      </c>
      <c r="M14" s="311" t="s">
        <v>1041</v>
      </c>
      <c r="N14" s="840"/>
      <c r="O14" s="841"/>
      <c r="P14" s="841"/>
      <c r="Q14" s="842"/>
    </row>
    <row r="15" spans="1:17" ht="54.75" customHeight="1" x14ac:dyDescent="0.2">
      <c r="A15" s="830"/>
      <c r="B15" s="835"/>
      <c r="C15" s="835"/>
      <c r="D15" s="836"/>
      <c r="E15" s="835"/>
      <c r="F15" s="828"/>
      <c r="G15" s="828"/>
      <c r="H15" s="126" t="s">
        <v>7</v>
      </c>
      <c r="I15" s="117" t="s">
        <v>1042</v>
      </c>
      <c r="J15" s="19" t="s">
        <v>1043</v>
      </c>
      <c r="K15" s="19" t="s">
        <v>17</v>
      </c>
      <c r="L15" s="12">
        <v>1</v>
      </c>
      <c r="M15" s="311" t="s">
        <v>1044</v>
      </c>
      <c r="N15" s="840"/>
      <c r="O15" s="841"/>
      <c r="P15" s="841"/>
      <c r="Q15" s="842"/>
    </row>
    <row r="16" spans="1:17" ht="54.75" customHeight="1" thickBot="1" x14ac:dyDescent="0.25">
      <c r="A16" s="830"/>
      <c r="B16" s="835"/>
      <c r="C16" s="835"/>
      <c r="D16" s="836"/>
      <c r="E16" s="835"/>
      <c r="F16" s="828"/>
      <c r="G16" s="828"/>
      <c r="H16" s="128" t="s">
        <v>40</v>
      </c>
      <c r="I16" s="117" t="s">
        <v>1045</v>
      </c>
      <c r="J16" s="19" t="s">
        <v>1046</v>
      </c>
      <c r="K16" s="19" t="s">
        <v>17</v>
      </c>
      <c r="L16" s="12">
        <v>1</v>
      </c>
      <c r="M16" s="311" t="s">
        <v>1047</v>
      </c>
      <c r="N16" s="270"/>
      <c r="O16" s="271"/>
      <c r="P16" s="271"/>
      <c r="Q16" s="271"/>
    </row>
    <row r="17" spans="1:17" ht="54.75" customHeight="1" thickBot="1" x14ac:dyDescent="0.25">
      <c r="A17" s="830"/>
      <c r="B17" s="855"/>
      <c r="C17" s="855"/>
      <c r="D17" s="856"/>
      <c r="E17" s="855"/>
      <c r="F17" s="857"/>
      <c r="G17" s="857"/>
      <c r="H17" s="129" t="s">
        <v>968</v>
      </c>
      <c r="I17" s="118" t="s">
        <v>1048</v>
      </c>
      <c r="J17" s="19" t="s">
        <v>1049</v>
      </c>
      <c r="K17" s="19" t="s">
        <v>612</v>
      </c>
      <c r="L17" s="77">
        <v>10</v>
      </c>
      <c r="M17" s="324" t="s">
        <v>1050</v>
      </c>
      <c r="N17" s="270"/>
      <c r="O17" s="271"/>
      <c r="P17" s="271"/>
      <c r="Q17" s="271"/>
    </row>
    <row r="18" spans="1:17" ht="54.75" customHeight="1" thickBot="1" x14ac:dyDescent="0.25">
      <c r="A18" s="599"/>
      <c r="B18" s="599"/>
      <c r="C18" s="599"/>
      <c r="D18" s="599"/>
      <c r="E18" s="599"/>
      <c r="F18" s="599"/>
      <c r="G18" s="599"/>
      <c r="H18" s="130">
        <v>2</v>
      </c>
      <c r="I18" s="120" t="s">
        <v>30</v>
      </c>
      <c r="J18" s="43"/>
      <c r="K18" s="43"/>
      <c r="L18" s="44"/>
      <c r="M18" s="109">
        <f>+M19+M27</f>
        <v>2</v>
      </c>
      <c r="N18" s="109"/>
      <c r="O18" s="109">
        <f>+O19+O27</f>
        <v>0</v>
      </c>
      <c r="P18" s="44"/>
      <c r="Q18" s="122">
        <f>+Q19+Q27</f>
        <v>0</v>
      </c>
    </row>
    <row r="19" spans="1:17" ht="54.75" customHeight="1" thickBot="1" x14ac:dyDescent="0.25">
      <c r="A19" s="681" t="s">
        <v>1027</v>
      </c>
      <c r="B19" s="681" t="s">
        <v>1028</v>
      </c>
      <c r="C19" s="681" t="s">
        <v>21</v>
      </c>
      <c r="D19" s="681" t="s">
        <v>993</v>
      </c>
      <c r="E19" s="681" t="s">
        <v>892</v>
      </c>
      <c r="F19" s="681"/>
      <c r="G19" s="681" t="s">
        <v>1030</v>
      </c>
      <c r="H19" s="125">
        <v>2.1</v>
      </c>
      <c r="I19" s="119" t="s">
        <v>1051</v>
      </c>
      <c r="J19" s="3" t="s">
        <v>1052</v>
      </c>
      <c r="K19" s="3" t="s">
        <v>1053</v>
      </c>
      <c r="L19" s="4">
        <f>SUM(L20:L20)</f>
        <v>1</v>
      </c>
      <c r="M19" s="108">
        <v>1</v>
      </c>
      <c r="N19" s="108"/>
      <c r="O19" s="108"/>
      <c r="P19" s="4"/>
      <c r="Q19" s="123"/>
    </row>
    <row r="20" spans="1:17" ht="54.75" customHeight="1" thickBot="1" x14ac:dyDescent="0.25">
      <c r="A20" s="851"/>
      <c r="B20" s="851"/>
      <c r="C20" s="851"/>
      <c r="D20" s="851"/>
      <c r="E20" s="851"/>
      <c r="F20" s="851"/>
      <c r="G20" s="851"/>
      <c r="H20" s="127" t="s">
        <v>8</v>
      </c>
      <c r="I20" s="117" t="s">
        <v>1054</v>
      </c>
      <c r="J20" s="20" t="s">
        <v>1055</v>
      </c>
      <c r="K20" s="20" t="s">
        <v>1053</v>
      </c>
      <c r="L20" s="12">
        <v>1</v>
      </c>
      <c r="M20" s="12" t="s">
        <v>0</v>
      </c>
      <c r="N20" s="702" t="s">
        <v>84</v>
      </c>
      <c r="O20" s="703"/>
      <c r="P20" s="703"/>
      <c r="Q20" s="704"/>
    </row>
    <row r="21" spans="1:17" ht="54.75" customHeight="1" thickBot="1" x14ac:dyDescent="0.25">
      <c r="A21" s="681" t="s">
        <v>1027</v>
      </c>
      <c r="B21" s="681" t="s">
        <v>1028</v>
      </c>
      <c r="C21" s="681" t="s">
        <v>21</v>
      </c>
      <c r="D21" s="681" t="s">
        <v>993</v>
      </c>
      <c r="E21" s="681" t="s">
        <v>892</v>
      </c>
      <c r="F21" s="681"/>
      <c r="G21" s="681" t="s">
        <v>1030</v>
      </c>
      <c r="H21" s="125">
        <v>2.2000000000000002</v>
      </c>
      <c r="I21" s="119" t="s">
        <v>1056</v>
      </c>
      <c r="J21" s="3" t="s">
        <v>1057</v>
      </c>
      <c r="K21" s="3" t="s">
        <v>1053</v>
      </c>
      <c r="L21" s="4">
        <f>SUM(L22:L28)</f>
        <v>15</v>
      </c>
      <c r="M21" s="108">
        <v>1</v>
      </c>
      <c r="N21" s="108"/>
      <c r="O21" s="108"/>
      <c r="P21" s="4"/>
      <c r="Q21" s="123"/>
    </row>
    <row r="22" spans="1:17" ht="54.75" customHeight="1" thickBot="1" x14ac:dyDescent="0.25">
      <c r="A22" s="851"/>
      <c r="B22" s="851"/>
      <c r="C22" s="851"/>
      <c r="D22" s="851"/>
      <c r="E22" s="851"/>
      <c r="F22" s="851"/>
      <c r="G22" s="851"/>
      <c r="H22" s="127" t="s">
        <v>53</v>
      </c>
      <c r="I22" s="117" t="s">
        <v>1058</v>
      </c>
      <c r="J22" s="20" t="s">
        <v>1059</v>
      </c>
      <c r="K22" s="20" t="s">
        <v>1053</v>
      </c>
      <c r="L22" s="12">
        <v>1</v>
      </c>
      <c r="M22" s="12" t="s">
        <v>0</v>
      </c>
      <c r="N22" s="528"/>
      <c r="O22" s="529"/>
      <c r="P22" s="529"/>
      <c r="Q22" s="529"/>
    </row>
    <row r="23" spans="1:17" ht="54.75" customHeight="1" thickBot="1" x14ac:dyDescent="0.25">
      <c r="A23" s="681" t="s">
        <v>1027</v>
      </c>
      <c r="B23" s="681" t="s">
        <v>1028</v>
      </c>
      <c r="C23" s="681" t="s">
        <v>21</v>
      </c>
      <c r="D23" s="681" t="s">
        <v>993</v>
      </c>
      <c r="E23" s="681" t="s">
        <v>892</v>
      </c>
      <c r="F23" s="681"/>
      <c r="G23" s="681" t="s">
        <v>1030</v>
      </c>
      <c r="H23" s="125">
        <v>2.2999999999999998</v>
      </c>
      <c r="I23" s="119" t="s">
        <v>1060</v>
      </c>
      <c r="J23" s="3" t="s">
        <v>1052</v>
      </c>
      <c r="K23" s="3" t="s">
        <v>1053</v>
      </c>
      <c r="L23" s="4">
        <f>SUM(L24:L28)</f>
        <v>7</v>
      </c>
      <c r="M23" s="108">
        <v>1</v>
      </c>
      <c r="N23" s="108"/>
      <c r="O23" s="108"/>
      <c r="P23" s="4"/>
      <c r="Q23" s="123"/>
    </row>
    <row r="24" spans="1:17" ht="54.75" customHeight="1" thickBot="1" x14ac:dyDescent="0.25">
      <c r="A24" s="851"/>
      <c r="B24" s="851"/>
      <c r="C24" s="851"/>
      <c r="D24" s="851"/>
      <c r="E24" s="851"/>
      <c r="F24" s="851"/>
      <c r="G24" s="851"/>
      <c r="H24" s="127" t="s">
        <v>582</v>
      </c>
      <c r="I24" s="117" t="s">
        <v>1061</v>
      </c>
      <c r="J24" s="20" t="s">
        <v>1062</v>
      </c>
      <c r="K24" s="20" t="s">
        <v>1053</v>
      </c>
      <c r="L24" s="12">
        <v>1</v>
      </c>
      <c r="M24" s="12" t="s">
        <v>0</v>
      </c>
      <c r="N24" s="528"/>
      <c r="O24" s="529"/>
      <c r="P24" s="529"/>
      <c r="Q24" s="529"/>
    </row>
    <row r="25" spans="1:17" ht="54.75" customHeight="1" thickBot="1" x14ac:dyDescent="0.25">
      <c r="A25" s="681" t="s">
        <v>1027</v>
      </c>
      <c r="B25" s="681" t="s">
        <v>1028</v>
      </c>
      <c r="C25" s="681" t="s">
        <v>21</v>
      </c>
      <c r="D25" s="681" t="s">
        <v>993</v>
      </c>
      <c r="E25" s="681" t="s">
        <v>892</v>
      </c>
      <c r="F25" s="681"/>
      <c r="G25" s="681" t="s">
        <v>1030</v>
      </c>
      <c r="H25" s="125">
        <v>2.4</v>
      </c>
      <c r="I25" s="119" t="s">
        <v>1063</v>
      </c>
      <c r="J25" s="3" t="s">
        <v>1064</v>
      </c>
      <c r="K25" s="3" t="s">
        <v>1053</v>
      </c>
      <c r="L25" s="4">
        <f>SUM(L26:L28)</f>
        <v>3</v>
      </c>
      <c r="M25" s="108">
        <v>1</v>
      </c>
      <c r="N25" s="108"/>
      <c r="O25" s="108"/>
      <c r="P25" s="4"/>
      <c r="Q25" s="123"/>
    </row>
    <row r="26" spans="1:17" ht="54.75" customHeight="1" thickBot="1" x14ac:dyDescent="0.25">
      <c r="A26" s="851"/>
      <c r="B26" s="851"/>
      <c r="C26" s="851"/>
      <c r="D26" s="851"/>
      <c r="E26" s="851"/>
      <c r="F26" s="851"/>
      <c r="G26" s="851"/>
      <c r="H26" s="127" t="s">
        <v>593</v>
      </c>
      <c r="I26" s="117" t="s">
        <v>1065</v>
      </c>
      <c r="J26" s="20"/>
      <c r="K26" s="20" t="s">
        <v>1053</v>
      </c>
      <c r="L26" s="12">
        <v>1</v>
      </c>
      <c r="M26" s="12" t="s">
        <v>0</v>
      </c>
      <c r="N26" s="528"/>
      <c r="O26" s="529"/>
      <c r="P26" s="529"/>
      <c r="Q26" s="529"/>
    </row>
    <row r="27" spans="1:17" ht="54.75" customHeight="1" thickBot="1" x14ac:dyDescent="0.25">
      <c r="A27" s="681" t="s">
        <v>1027</v>
      </c>
      <c r="B27" s="681" t="s">
        <v>1028</v>
      </c>
      <c r="C27" s="681" t="s">
        <v>21</v>
      </c>
      <c r="D27" s="681" t="s">
        <v>993</v>
      </c>
      <c r="E27" s="681" t="s">
        <v>892</v>
      </c>
      <c r="F27" s="681"/>
      <c r="G27" s="681" t="s">
        <v>1030</v>
      </c>
      <c r="H27" s="125">
        <v>2.5</v>
      </c>
      <c r="I27" s="119" t="s">
        <v>1066</v>
      </c>
      <c r="J27" s="3" t="s">
        <v>1067</v>
      </c>
      <c r="K27" s="3" t="s">
        <v>1053</v>
      </c>
      <c r="L27" s="4">
        <v>1</v>
      </c>
      <c r="M27" s="108">
        <v>1</v>
      </c>
      <c r="N27" s="108"/>
      <c r="O27" s="108"/>
      <c r="P27" s="4"/>
      <c r="Q27" s="75"/>
    </row>
    <row r="28" spans="1:17" ht="54.75" customHeight="1" x14ac:dyDescent="0.2">
      <c r="A28" s="851"/>
      <c r="B28" s="851"/>
      <c r="C28" s="851"/>
      <c r="D28" s="851"/>
      <c r="E28" s="851"/>
      <c r="F28" s="851"/>
      <c r="G28" s="851"/>
      <c r="H28" s="131" t="s">
        <v>607</v>
      </c>
      <c r="I28" s="93" t="s">
        <v>1068</v>
      </c>
      <c r="J28" s="20" t="s">
        <v>1059</v>
      </c>
      <c r="K28" s="20" t="s">
        <v>1053</v>
      </c>
      <c r="L28" s="12">
        <v>1</v>
      </c>
      <c r="M28" s="12" t="s">
        <v>0</v>
      </c>
      <c r="N28" s="837" t="s">
        <v>84</v>
      </c>
      <c r="O28" s="852"/>
      <c r="P28" s="852"/>
      <c r="Q28" s="853"/>
    </row>
    <row r="29" spans="1:17" ht="54.75" customHeight="1" x14ac:dyDescent="0.2"/>
    <row r="30" spans="1:17" ht="54.75" customHeight="1" x14ac:dyDescent="0.2"/>
    <row r="31" spans="1:17" ht="54.75" customHeight="1" x14ac:dyDescent="0.2"/>
    <row r="32" spans="1:17" ht="54.75" customHeight="1" x14ac:dyDescent="0.2"/>
    <row r="33" ht="54.75" customHeight="1" x14ac:dyDescent="0.2"/>
    <row r="34" ht="54.75" customHeight="1" x14ac:dyDescent="0.2"/>
    <row r="35" ht="54.75" customHeight="1" x14ac:dyDescent="0.2"/>
    <row r="36" ht="54.75" customHeight="1" x14ac:dyDescent="0.2"/>
    <row r="37" ht="54.75" customHeight="1" x14ac:dyDescent="0.2"/>
    <row r="38" ht="54.75" customHeight="1" x14ac:dyDescent="0.2"/>
    <row r="39" ht="54.75" customHeight="1" x14ac:dyDescent="0.2"/>
    <row r="40" ht="54.75" customHeight="1" x14ac:dyDescent="0.2"/>
    <row r="41" ht="54.75" customHeight="1" x14ac:dyDescent="0.2"/>
    <row r="42" ht="54.75" customHeight="1" x14ac:dyDescent="0.2"/>
    <row r="43" ht="54.75" customHeight="1" x14ac:dyDescent="0.2"/>
    <row r="44" ht="54.75" customHeight="1" x14ac:dyDescent="0.2"/>
    <row r="45" ht="54.75" customHeight="1" x14ac:dyDescent="0.2"/>
    <row r="46" ht="54.75" customHeight="1" x14ac:dyDescent="0.2"/>
    <row r="47" ht="54.75" customHeight="1" x14ac:dyDescent="0.2"/>
    <row r="48" ht="54.75" customHeight="1" x14ac:dyDescent="0.2"/>
    <row r="49" ht="54.75" customHeight="1" x14ac:dyDescent="0.2"/>
    <row r="50" ht="54.75" customHeight="1" x14ac:dyDescent="0.2"/>
    <row r="51" ht="54.75" customHeight="1" x14ac:dyDescent="0.2"/>
    <row r="52" ht="54.75" customHeight="1" x14ac:dyDescent="0.2"/>
    <row r="53" ht="54.75" customHeight="1" x14ac:dyDescent="0.2"/>
    <row r="54" ht="54.75" customHeight="1" x14ac:dyDescent="0.2"/>
    <row r="55" ht="54.75" customHeight="1" x14ac:dyDescent="0.2"/>
    <row r="56" ht="54.75" customHeight="1" x14ac:dyDescent="0.2"/>
    <row r="57" ht="54.75" customHeight="1" x14ac:dyDescent="0.2"/>
    <row r="58" ht="54.75" customHeight="1" x14ac:dyDescent="0.2"/>
    <row r="59" ht="54.75" customHeight="1" x14ac:dyDescent="0.2"/>
    <row r="60" ht="54.75" customHeight="1" x14ac:dyDescent="0.2"/>
    <row r="61" ht="54.75" customHeight="1" x14ac:dyDescent="0.2"/>
    <row r="62" ht="54.75" customHeight="1" x14ac:dyDescent="0.2"/>
    <row r="63" ht="54.75" customHeight="1" x14ac:dyDescent="0.2"/>
    <row r="64" ht="54.75" customHeight="1" x14ac:dyDescent="0.2"/>
    <row r="65" ht="54.75" customHeight="1" x14ac:dyDescent="0.2"/>
    <row r="66" ht="54.75" customHeight="1" x14ac:dyDescent="0.2"/>
    <row r="67" ht="54.75" customHeight="1" x14ac:dyDescent="0.2"/>
    <row r="68" ht="54.75" customHeight="1" x14ac:dyDescent="0.2"/>
    <row r="69" ht="54.75" customHeight="1" x14ac:dyDescent="0.2"/>
    <row r="70" ht="54.75" customHeight="1" x14ac:dyDescent="0.2"/>
    <row r="71" ht="54.75" customHeight="1" x14ac:dyDescent="0.2"/>
    <row r="72" ht="54.75" customHeight="1" x14ac:dyDescent="0.2"/>
    <row r="73" ht="54.75" customHeight="1" x14ac:dyDescent="0.2"/>
    <row r="74" ht="54.75" customHeight="1" x14ac:dyDescent="0.2"/>
    <row r="75" ht="54.75" customHeight="1" x14ac:dyDescent="0.2"/>
    <row r="76" ht="54.75" customHeight="1" x14ac:dyDescent="0.2"/>
    <row r="77" ht="54.75" customHeight="1" x14ac:dyDescent="0.2"/>
    <row r="78" ht="54.75" customHeight="1" x14ac:dyDescent="0.2"/>
    <row r="79" ht="54.75" customHeight="1" x14ac:dyDescent="0.2"/>
    <row r="80" ht="54.75" customHeight="1" x14ac:dyDescent="0.2"/>
    <row r="81" ht="54.75" customHeight="1" x14ac:dyDescent="0.2"/>
    <row r="82" ht="54.75" customHeight="1" x14ac:dyDescent="0.2"/>
    <row r="83" ht="54.75" customHeight="1" x14ac:dyDescent="0.2"/>
    <row r="84" ht="54.75" customHeight="1" x14ac:dyDescent="0.2"/>
    <row r="85" ht="54.75" customHeight="1" x14ac:dyDescent="0.2"/>
    <row r="86" ht="54.75" customHeight="1" x14ac:dyDescent="0.2"/>
    <row r="87" ht="54.75" customHeight="1" x14ac:dyDescent="0.2"/>
    <row r="88" ht="54.75" customHeight="1" x14ac:dyDescent="0.2"/>
    <row r="89" ht="54.75" customHeight="1" x14ac:dyDescent="0.2"/>
    <row r="90" ht="54.75" customHeight="1" x14ac:dyDescent="0.2"/>
  </sheetData>
  <mergeCells count="65">
    <mergeCell ref="A6:F7"/>
    <mergeCell ref="G6:Q7"/>
    <mergeCell ref="A8:A9"/>
    <mergeCell ref="B8:B9"/>
    <mergeCell ref="C8:C9"/>
    <mergeCell ref="D8:D9"/>
    <mergeCell ref="E8:E9"/>
    <mergeCell ref="F8:F9"/>
    <mergeCell ref="G8:G9"/>
    <mergeCell ref="F11:F17"/>
    <mergeCell ref="G11:G17"/>
    <mergeCell ref="N12:Q15"/>
    <mergeCell ref="N8:N9"/>
    <mergeCell ref="O8:O9"/>
    <mergeCell ref="P8:P9"/>
    <mergeCell ref="Q8:Q9"/>
    <mergeCell ref="H8:H9"/>
    <mergeCell ref="I8:I9"/>
    <mergeCell ref="J8:J9"/>
    <mergeCell ref="K8:K9"/>
    <mergeCell ref="L8:L9"/>
    <mergeCell ref="M8:M9"/>
    <mergeCell ref="A11:A17"/>
    <mergeCell ref="B11:B17"/>
    <mergeCell ref="C11:C17"/>
    <mergeCell ref="D11:D17"/>
    <mergeCell ref="E11:E17"/>
    <mergeCell ref="G19:G20"/>
    <mergeCell ref="E27:E28"/>
    <mergeCell ref="G27:G28"/>
    <mergeCell ref="N20:Q20"/>
    <mergeCell ref="N28:Q28"/>
    <mergeCell ref="G21:G22"/>
    <mergeCell ref="A21:A22"/>
    <mergeCell ref="B21:B22"/>
    <mergeCell ref="C21:C22"/>
    <mergeCell ref="D21:D22"/>
    <mergeCell ref="F23:F24"/>
    <mergeCell ref="A19:A20"/>
    <mergeCell ref="B19:B20"/>
    <mergeCell ref="C19:C20"/>
    <mergeCell ref="D19:D20"/>
    <mergeCell ref="F19:F20"/>
    <mergeCell ref="E19:E20"/>
    <mergeCell ref="A1:Q5"/>
    <mergeCell ref="G25:G26"/>
    <mergeCell ref="A25:A26"/>
    <mergeCell ref="B25:B26"/>
    <mergeCell ref="C25:C26"/>
    <mergeCell ref="D25:D26"/>
    <mergeCell ref="E25:E26"/>
    <mergeCell ref="F25:F26"/>
    <mergeCell ref="E21:E22"/>
    <mergeCell ref="F21:F22"/>
    <mergeCell ref="G23:G24"/>
    <mergeCell ref="A23:A24"/>
    <mergeCell ref="B23:B24"/>
    <mergeCell ref="C23:C24"/>
    <mergeCell ref="D23:D24"/>
    <mergeCell ref="E23:E24"/>
    <mergeCell ref="A27:A28"/>
    <mergeCell ref="B27:B28"/>
    <mergeCell ref="C27:C28"/>
    <mergeCell ref="D27:D28"/>
    <mergeCell ref="F27:F28"/>
  </mergeCells>
  <printOptions horizontalCentered="1" verticalCentered="1"/>
  <pageMargins left="0.23622047244094491" right="0.23622047244094491" top="0.74803149606299213" bottom="0.74803149606299213" header="0.31496062992125984" footer="0.31496062992125984"/>
  <pageSetup scale="7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UDAE</vt:lpstr>
      <vt:lpstr>INFRAESTRUCTURA </vt:lpstr>
      <vt:lpstr>EJRLB</vt:lpstr>
      <vt:lpstr>INFORMATICA </vt:lpstr>
      <vt:lpstr>CENDOJ </vt:lpstr>
      <vt:lpstr>RRHH </vt:lpstr>
      <vt:lpstr>URNA </vt:lpstr>
      <vt:lpstr>EJRLB!Área_de_impresión</vt:lpstr>
      <vt:lpstr>'INFRAESTRUCTURA '!Área_de_impresión</vt:lpstr>
      <vt:lpstr>UDAE!Área_de_impresión</vt:lpstr>
      <vt:lpstr>'CENDOJ '!Títulos_a_imprimir</vt:lpstr>
      <vt:lpstr>'INFORMATICA '!Títulos_a_imprimir</vt:lpstr>
      <vt:lpstr>'RRHH '!Títulos_a_imprimir</vt:lpstr>
      <vt:lpstr>UDAE!Títulos_a_imprimir</vt:lpstr>
      <vt:lpstr>'URNA '!Títulos_a_imprimir</vt:lpstr>
    </vt:vector>
  </TitlesOfParts>
  <Company>CONSEJO SUPERIOR DE LA JUDIC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consejo superior</cp:lastModifiedBy>
  <cp:lastPrinted>2019-07-23T16:41:58Z</cp:lastPrinted>
  <dcterms:created xsi:type="dcterms:W3CDTF">2010-08-13T20:52:34Z</dcterms:created>
  <dcterms:modified xsi:type="dcterms:W3CDTF">2019-07-23T16:42:07Z</dcterms:modified>
</cp:coreProperties>
</file>