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F2379326-B29C-4EB0-80B9-9102E7F0794C}" xr6:coauthVersionLast="36" xr6:coauthVersionMax="47" xr10:uidLastSave="{00000000-0000-0000-0000-000000000000}"/>
  <bookViews>
    <workbookView xWindow="0" yWindow="0" windowWidth="28800" windowHeight="12225" tabRatio="815" activeTab="2" xr2:uid="{00000000-000D-0000-FFFF-FFFF00000000}"/>
  </bookViews>
  <sheets>
    <sheet name="CTOS LEY 80-93, 1150-07 Y OTRAS" sheetId="1" r:id="rId1"/>
    <sheet name="TIENDA VIRTUAL" sheetId="3" r:id="rId2"/>
    <sheet name="CONVENIOS" sheetId="4" r:id="rId3"/>
  </sheets>
  <calcPr calcId="191028"/>
</workbook>
</file>

<file path=xl/calcChain.xml><?xml version="1.0" encoding="utf-8"?>
<calcChain xmlns="http://schemas.openxmlformats.org/spreadsheetml/2006/main">
  <c r="L4" i="4" l="1"/>
  <c r="M4" i="3" l="1"/>
  <c r="M5" i="3"/>
  <c r="M3" i="3"/>
  <c r="L5" i="4"/>
  <c r="L6" i="4"/>
  <c r="L7" i="4"/>
  <c r="L8" i="4"/>
  <c r="L9" i="4"/>
  <c r="L10" i="4"/>
  <c r="L11" i="4"/>
  <c r="L12" i="4"/>
  <c r="L13" i="4"/>
  <c r="L14" i="4"/>
  <c r="L15" i="4"/>
  <c r="L16" i="4"/>
  <c r="L17" i="4"/>
  <c r="L18" i="4"/>
  <c r="L19" i="4"/>
  <c r="L20" i="4"/>
  <c r="L21" i="4"/>
  <c r="L22" i="4"/>
  <c r="L23" i="4"/>
  <c r="L24" i="4"/>
  <c r="L25" i="4"/>
  <c r="L27" i="4"/>
  <c r="L28" i="4"/>
  <c r="L30" i="4"/>
  <c r="L32" i="4"/>
  <c r="L33" i="4"/>
  <c r="L34" i="4"/>
  <c r="L35" i="4"/>
  <c r="K15" i="1" l="1"/>
  <c r="L26" i="1" l="1"/>
  <c r="L116" i="1"/>
  <c r="L43" i="1"/>
  <c r="L52" i="1"/>
  <c r="L37" i="1"/>
  <c r="K30" i="1"/>
  <c r="L30" i="1"/>
  <c r="K25" i="1"/>
  <c r="L25" i="1"/>
  <c r="K24" i="1"/>
  <c r="L24" i="1"/>
  <c r="K23" i="1"/>
  <c r="K21" i="1"/>
  <c r="L21" i="1"/>
  <c r="L20" i="1"/>
  <c r="K19" i="1"/>
  <c r="L19" i="1"/>
  <c r="K16" i="1"/>
  <c r="L15" i="1"/>
  <c r="K14" i="1"/>
  <c r="L14" i="1"/>
  <c r="L13" i="1"/>
  <c r="K13" i="1"/>
  <c r="L11" i="1"/>
</calcChain>
</file>

<file path=xl/sharedStrings.xml><?xml version="1.0" encoding="utf-8"?>
<sst xmlns="http://schemas.openxmlformats.org/spreadsheetml/2006/main" count="2742" uniqueCount="1208">
  <si>
    <t>NÚMERO DE CONTRATO</t>
  </si>
  <si>
    <t>FECHA SUSCRIPCIÓN CONTRATO</t>
  </si>
  <si>
    <t>OBJETO DEL CONTRATO</t>
  </si>
  <si>
    <t>MODALIDAD DE SELECCIÓN</t>
  </si>
  <si>
    <t>CLASE DE CONTRATO</t>
  </si>
  <si>
    <t>CONTRATISTA : NOMBRE COMPLETO</t>
  </si>
  <si>
    <t>INTERVENTOR : NOMBRE COMPLETO</t>
  </si>
  <si>
    <t>SUPERVISOR : NOMBRE COMPLETO</t>
  </si>
  <si>
    <t>PLAZO DEL CONTRATO</t>
  </si>
  <si>
    <t>ADICIONES : VALOR TOTAL</t>
  </si>
  <si>
    <t>ADICIONES : NÚMERO DE DÍAS</t>
  </si>
  <si>
    <t>FECHA INICIO CONTRATO</t>
  </si>
  <si>
    <t>FECHA LIQUIDACIÓN CONTRATO</t>
  </si>
  <si>
    <t>PORCENTAJE DE AVANCE FÍSICO REAL</t>
  </si>
  <si>
    <t>PORCENTAJE AVANCE PRESUPUESTAL REAL</t>
  </si>
  <si>
    <t/>
  </si>
  <si>
    <t>049 DE 2017</t>
  </si>
  <si>
    <t>2017/06/13</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</si>
  <si>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</si>
  <si>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</si>
  <si>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</si>
  <si>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2 PERSONA JURÍDICA</t>
  </si>
  <si>
    <t>1 NIT</t>
  </si>
  <si>
    <t>2 DV 1</t>
  </si>
  <si>
    <t>PROSYSTEMS GLOBAL S.A.S.</t>
  </si>
  <si>
    <t>2 CUMPLIMIENTO</t>
  </si>
  <si>
    <t>5 NO SE TIENE ESTE TIPO DE SEGUIMIENTO EN EL CONTRATO</t>
  </si>
  <si>
    <t>3 CÉDULA DE CIUDADANÍA</t>
  </si>
  <si>
    <t>MARIO FERNANDO SARRIA VILLOTA</t>
  </si>
  <si>
    <t>3 NO PACTADOS</t>
  </si>
  <si>
    <t>2 ADICIÓN EN TIEMPO (PRÓRROGAS)</t>
  </si>
  <si>
    <t>2017/06/30</t>
  </si>
  <si>
    <t>2022/12/31</t>
  </si>
  <si>
    <t>134 DE 2017</t>
  </si>
  <si>
    <t>2017/10/24</t>
  </si>
  <si>
    <t>TERMINACION DE LA CONSTRUCCION DE LA SEDE DE LOS DESPACHOS JUDICIALES DE ZIPAQUIRA CUNDINAMARCA</t>
  </si>
  <si>
    <t>3 LICITACIÓN PÚBLICA</t>
  </si>
  <si>
    <t>12 OBRA PÚBLICA</t>
  </si>
  <si>
    <t>3 DV 2</t>
  </si>
  <si>
    <t>CONSORCIO ZIPAQUIRA 1709</t>
  </si>
  <si>
    <t>42 CUMPLIM+ RESPONSAB EXTRACONTRACTUAL</t>
  </si>
  <si>
    <t>ING INGENIERIA SAS</t>
  </si>
  <si>
    <t>CARLOS ARNOLDO CASTRILLON</t>
  </si>
  <si>
    <t>2017/11/09</t>
  </si>
  <si>
    <t>142 DE 2017</t>
  </si>
  <si>
    <t>2017/10/31</t>
  </si>
  <si>
    <t>REALIZAR LA INTERVENTORÍA TÉCNICA, FINANCIERA, ADMINISTRATIVA, JURÍDICA Y CONTABLE, PARA CONTINUAR LA CONSTRUCCIÓN DE LA SEDE DE LOS DESPACHOS JUDICIALES DE ZIPAQUIRÁ-CUNDINAMARCA.</t>
  </si>
  <si>
    <t>1 CONCURSO DE MÉRITOS ABIERTO</t>
  </si>
  <si>
    <t>10 INTERVENTORÍA</t>
  </si>
  <si>
    <t>096 DE 2018</t>
  </si>
  <si>
    <t>REALIZAR EL DISEÑO, ESTRUCTURACIÓN, IMPRESIÓN Y APLICACIÓN DE PRUEBAS PSICOTÉCNICAS, DE CONOCIMIENTOS, COMPETENCIAS, Y/O APTITUDES PARA LOS CARGOS DE FUNCIONARIOS.</t>
  </si>
  <si>
    <t>14 PRESTACIÓN DE SERVICIOS</t>
  </si>
  <si>
    <t>4 DV 3</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</si>
  <si>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</si>
  <si>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</si>
  <si>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</si>
  <si>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</si>
  <si>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</si>
  <si>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10 DV 9</t>
  </si>
  <si>
    <t>SERVICIOS POSTALES NACIONALES SA</t>
  </si>
  <si>
    <t>99999998 NO SE DILIGENCIA INFORMACIÓN PARA ESTE FORMULARIO EN ESTE PERÍODO DE REPORTE</t>
  </si>
  <si>
    <t>GLORIA MERCEDES MORA</t>
  </si>
  <si>
    <t>3 ADICIÓN EN VALOR y EN TIEMPO</t>
  </si>
  <si>
    <t>2018/11/01</t>
  </si>
  <si>
    <t>166 DE 2018</t>
  </si>
  <si>
    <t>2018/10/26</t>
  </si>
  <si>
    <t>SUMINISTRO DE GASOLINA A TRAVES DEL SISTEMA DE CONTRO DE CHIPS</t>
  </si>
  <si>
    <t>4 SELECCIÓN ABREVIADA</t>
  </si>
  <si>
    <t>3 COMPRAVENTA y/o SUMINISTRO</t>
  </si>
  <si>
    <t>1 DV 0</t>
  </si>
  <si>
    <t>ORGANIZACIÓN TERPEL S.A.</t>
  </si>
  <si>
    <t>2022/07/31</t>
  </si>
  <si>
    <t>189 DE 2018</t>
  </si>
  <si>
    <t>2018/11/16</t>
  </si>
  <si>
    <t>PRESTAR EL SERVICIO DE VIGILANCIA Y SEGURIDAD PRIVADA EN LAS SEDES DONDE FUNCIONAN LAS ALTAS CORTES Y DEMAS INMUEBLES A CARGO DE LA DEAJ.</t>
  </si>
  <si>
    <t>9 DV 8</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</si>
  <si>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</si>
  <si>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</si>
  <si>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</si>
  <si>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</si>
  <si>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</si>
  <si>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UNION TEMPORAL JARGU SA CORREDORES DE SEGUROS-SEGUROS BETA SA</t>
  </si>
  <si>
    <t>PABLO ENRIQUE HUERTAS PORRAS</t>
  </si>
  <si>
    <t>2018/12/01</t>
  </si>
  <si>
    <t>2022/10/31</t>
  </si>
  <si>
    <t>208 DE 2018</t>
  </si>
  <si>
    <t>2018/11/30</t>
  </si>
  <si>
    <t>CONCEDER POR PARTE DEL ARRENDADOR AL ARRENDATARIO EL USO Y GOCE DE LA OFICINA 201 DEL EDIFICIO CALLE REAL UBICADO EN LA CARRERA 7  16-56 DE BOGOTA</t>
  </si>
  <si>
    <t>1 ARRENDAMIENTO y/o ADQUISICIÓN DE INMUEBLES</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</si>
  <si>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</si>
  <si>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</si>
  <si>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</si>
  <si>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</si>
  <si>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</si>
  <si>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</si>
  <si>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</si>
  <si>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</si>
  <si>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7 DV 6</t>
  </si>
  <si>
    <t>YAMAHA SA INCOLMOTOS</t>
  </si>
  <si>
    <t>2018/12/17</t>
  </si>
  <si>
    <t>2018/12/18</t>
  </si>
  <si>
    <t>217 DE 2018</t>
  </si>
  <si>
    <t>PRESTAR EL SERVICIO DE MANTENIMIENTO PREVENTIVO Y CORRECTIVO PARA LAS MOTOCICLETAS MARCA SUZUKI AL SERVICIO DE LAS ALTAS CORTES Y LA DIRECCION EJECUTIVA DE ADMINISTRACION JUDICIAL, INCLUIDOS REPUESTOS ORIGINALES Y/O GENUINOS.</t>
  </si>
  <si>
    <t>8 DV 7</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</si>
  <si>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</si>
  <si>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</si>
  <si>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</si>
  <si>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</si>
  <si>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5 DV 4</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</si>
  <si>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</si>
  <si>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</si>
  <si>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</si>
  <si>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</si>
  <si>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</si>
  <si>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2018/12/24</t>
  </si>
  <si>
    <t>MARIO FERNANDO SARRIA</t>
  </si>
  <si>
    <t>1 ADICIÓN EN VALOR (DIFERENTE A PRÓRROGAS)</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</si>
  <si>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</si>
  <si>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</si>
  <si>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</si>
  <si>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</si>
  <si>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</si>
  <si>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</si>
  <si>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</si>
  <si>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</si>
  <si>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</si>
  <si>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</si>
  <si>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</si>
  <si>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</si>
  <si>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</si>
  <si>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</si>
  <si>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</si>
  <si>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</si>
  <si>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</si>
  <si>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</si>
  <si>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</si>
  <si>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</si>
  <si>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</si>
  <si>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235 DE 2018</t>
  </si>
  <si>
    <t>PRESTAR EL SERVICIO DE MANTENIMIENTO INTEGRAL DE LOS EQUIPOS HIDRÁULICOS Y EL LAVADO DE TANQUES DE RESERVA PARA LOS EDIFICIOS DONDE FUNCIONAN LA ALTAS CORTES Y LA DIRECCIÓN EJECUTIVA DE ADMINISTRACIÓN JUDICIAL.</t>
  </si>
  <si>
    <t>3 P JURÍDICA - UNIÓN TEMPORAL o CONSORCIO</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</si>
  <si>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</si>
  <si>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</si>
  <si>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</si>
  <si>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</si>
  <si>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</si>
  <si>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</si>
  <si>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</si>
  <si>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</si>
  <si>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</si>
  <si>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CONSORCIO BOGOTA 2018</t>
  </si>
  <si>
    <t>2 RUT - REGISTRO ÚNICO TRIBUTARO</t>
  </si>
  <si>
    <t>ELSA TORRES ARENALES</t>
  </si>
  <si>
    <t>242 DE 2018</t>
  </si>
  <si>
    <t>CONTRATO DE SEGUROS</t>
  </si>
  <si>
    <t>18 SEGUROS</t>
  </si>
  <si>
    <t>LA PREVISORA - UNION TEMPORAL LA PREVISORA , ALLIANZ, CHUBB, MAPFRE, AXA COLPATRIA/UNION TEMPORAL LA PREVISORA , ALLIANZ, SURAMERICANA,  MAPFRE, AXA COLPATRIA</t>
  </si>
  <si>
    <t>45 CUMPLIM+ CALIDAD DL SERVICIO</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</si>
  <si>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</si>
  <si>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</si>
  <si>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</si>
  <si>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</si>
  <si>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</si>
  <si>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4 NO SE HA ADICIONADO NI EN VALOR y EN TIEMPO</t>
  </si>
  <si>
    <t>2021/12/19</t>
  </si>
  <si>
    <t>244 DE 2018</t>
  </si>
  <si>
    <t>CLAUDIA LEONOR  ORTIZ</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</si>
  <si>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</si>
  <si>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</si>
  <si>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</si>
  <si>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</si>
  <si>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</si>
  <si>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</si>
  <si>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</si>
  <si>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</si>
  <si>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</si>
  <si>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6 DV 5</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</si>
  <si>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</si>
  <si>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</si>
  <si>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</si>
  <si>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</si>
  <si>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</si>
  <si>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</si>
  <si>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UNION TEMPORAL CSJNOM</t>
  </si>
  <si>
    <t>2019/09/25</t>
  </si>
  <si>
    <t>NELSON ORLANDO JIMENEZ PEÑA</t>
  </si>
  <si>
    <t>2021/11/30</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</si>
  <si>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</si>
  <si>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</si>
  <si>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</si>
  <si>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</si>
  <si>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</si>
  <si>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</si>
  <si>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212 DE 2019</t>
  </si>
  <si>
    <t>2019/12/26</t>
  </si>
  <si>
    <t>REALIZAR LAS OBRAS DE CONSTRUCCIÓN DE LA SEDE JUDICIAL DE SAHAGÚN – CÓRDOBA</t>
  </si>
  <si>
    <t>1 PERSONA NATURAL</t>
  </si>
  <si>
    <t>MAURICIO RAFAEL PAVA PIMNZON</t>
  </si>
  <si>
    <t>WILSON FERNANDO MUÑOZ ESPITIA</t>
  </si>
  <si>
    <t>2019/12/30</t>
  </si>
  <si>
    <t>2021/12/31</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</si>
  <si>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</si>
  <si>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</si>
  <si>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</si>
  <si>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</si>
  <si>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</si>
  <si>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</si>
  <si>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</si>
  <si>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</si>
  <si>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</si>
  <si>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</si>
  <si>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</si>
  <si>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SERGIO LUIS DUARTE LOBO</t>
  </si>
  <si>
    <t>086 DE 2020</t>
  </si>
  <si>
    <t>2020/06/02</t>
  </si>
  <si>
    <t>ELABORAR E IMPRIMIR LAS TARJETAS PROFESIONALES DE ABOGADO</t>
  </si>
  <si>
    <t>IDENTIFICACIÓN PLÁSTICA S.A.S</t>
  </si>
  <si>
    <t>RAÚL SILVA MARTA</t>
  </si>
  <si>
    <t>2022/03/31</t>
  </si>
  <si>
    <t>158 DE 2020</t>
  </si>
  <si>
    <t>2020/11/10</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</si>
  <si>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</si>
  <si>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</si>
  <si>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</si>
  <si>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</si>
  <si>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</si>
  <si>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</si>
  <si>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</si>
  <si>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</si>
  <si>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</si>
  <si>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</si>
  <si>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</si>
  <si>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</si>
  <si>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</si>
  <si>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</si>
  <si>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</si>
  <si>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</si>
  <si>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</si>
  <si>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</si>
  <si>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</si>
  <si>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</si>
  <si>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</si>
  <si>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</si>
  <si>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</si>
  <si>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</si>
  <si>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</si>
  <si>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</si>
  <si>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2020/12/28</t>
  </si>
  <si>
    <t>JOAQUIN MAURICIO DIAZ</t>
  </si>
  <si>
    <t>2021/01/05</t>
  </si>
  <si>
    <t>191 DE 2020</t>
  </si>
  <si>
    <t>SUMINISTRO E INSTALACIÓN MOBILIARIO PARA DISTINTAS SEDES JUDICIALES EN EL TERRITORIO NACIONAL.</t>
  </si>
  <si>
    <t>HIMHER Y COMPAÑÍA S.A. SOCIEDAD DE FAMILIA</t>
  </si>
  <si>
    <t>2021/01/06</t>
  </si>
  <si>
    <t>INSERGROUP ISG SAS</t>
  </si>
  <si>
    <t>2021/07/05</t>
  </si>
  <si>
    <t>192 DE 2020</t>
  </si>
  <si>
    <t>PRESTAR EL SERVICIO DE INTERVENTORÍA TÉCNICA, ADMINISTRATIVA Y FINANCIERA AL CONTRATO DE SUMINISTRO E INSTALACIÓN DE MOBILIARIO PARA DISTINTAS SEDES JUDICIALES EN EL TERRITORIO NACIONAL.</t>
  </si>
  <si>
    <t>JUAN MANUEL PIÑEROS</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</si>
  <si>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</si>
  <si>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</si>
  <si>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</si>
  <si>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</si>
  <si>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</si>
  <si>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</si>
  <si>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</si>
  <si>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</si>
  <si>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</si>
  <si>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</si>
  <si>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</si>
  <si>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</si>
  <si>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</si>
  <si>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</si>
  <si>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</si>
  <si>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</si>
  <si>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</si>
  <si>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</si>
  <si>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</si>
  <si>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</si>
  <si>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</si>
  <si>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</si>
  <si>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</si>
  <si>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</si>
  <si>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2021/01/21</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</si>
  <si>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</si>
  <si>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</si>
  <si>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</si>
  <si>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027 DE 2021</t>
  </si>
  <si>
    <t>2021/02/26</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</si>
  <si>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</si>
  <si>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</si>
  <si>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</si>
  <si>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2021/03/01</t>
  </si>
  <si>
    <t>030 DE 2021</t>
  </si>
  <si>
    <t>2021/03/10</t>
  </si>
  <si>
    <t>ADQUIRIR CERTIFICADOS DIGITALES DE FUNCION PUBLICA (TOKEN) CON DESTINO A LA DIRECCIÓN EJECUTIVA DE ADMINISTRACION JUDICIAL DEL CONSEJO SUPERIOR DE LA JUDICATURA</t>
  </si>
  <si>
    <t>GESTION DE SEGURIDAD ELECTRONICA S A</t>
  </si>
  <si>
    <t>ELKIN GUSTAVO CORREA LEON</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</si>
  <si>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</si>
  <si>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</si>
  <si>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</si>
  <si>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</si>
  <si>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</si>
  <si>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</si>
  <si>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</si>
  <si>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</si>
  <si>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</si>
  <si>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</si>
  <si>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</si>
  <si>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</si>
  <si>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</si>
  <si>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</si>
  <si>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</si>
  <si>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2021/05/18</t>
  </si>
  <si>
    <t>CONSORCIO INTERVENTORÍA SGJ</t>
  </si>
  <si>
    <t>2022/07/13</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</si>
  <si>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</si>
  <si>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</si>
  <si>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</si>
  <si>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</si>
  <si>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</si>
  <si>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</si>
  <si>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</si>
  <si>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</si>
  <si>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060 DE 2021</t>
  </si>
  <si>
    <t>2021/05/20</t>
  </si>
  <si>
    <t>PRESTAR LOS SERVICIOS PROFESIONALES DE ADMINISTRADOR PÚBLICO EN EL GRUPO ESTRATÉGICO DE PROYECTOS DEL CONSEJO SUPERIOR DE LA JUDICATURA EN EL ROL DE ESPECIALISTA EN FORTALECIMIENTO DE CAPACIDADES.</t>
  </si>
  <si>
    <t>CÁSTULO MORALES PAYARES</t>
  </si>
  <si>
    <t>DIANA LUCIA TORRES ORTIZ</t>
  </si>
  <si>
    <t>2021/05/21</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</si>
  <si>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</si>
  <si>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</si>
  <si>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</si>
  <si>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062 DE 2021</t>
  </si>
  <si>
    <t>PRESTAR LOS SERVICIOS PROFESIONALES DE ABOGADA EN EL GRUPO ESTRATÉGICO DE PROYECTOS DEL CONSEJO SUPERIOR DE LA JUDICATURA EN EL ROL DE ESPECIALISTA EN PLANEACIÓN Y SEGUIMIENTO</t>
  </si>
  <si>
    <t>SUZY SIERRA RUIZ</t>
  </si>
  <si>
    <t>063 DE 2021</t>
  </si>
  <si>
    <t>PRESTAR LOS SERVICIOS PROFESIONALES DE INGENIERO DE SISTEMAS EN EL GRUPO ESTRATÉGICO DE PROYECTOS DEL CONSEJO SUPERIOR DE LA JUDICATURA EN EL ROL DE ANALISTA DE PROYECTOS TI.</t>
  </si>
  <si>
    <t>HECTOR OSWALDO BONILLA RODRIGUEZ</t>
  </si>
  <si>
    <t>064 DE 2021</t>
  </si>
  <si>
    <t>PRESTAR LOS SERVICIOS PROFESIONALES DE ECONOMISTA EN EL GRUPO ESTRATÉGICO DE PROYECTOS DEL CONSEJO SUPERIOR DE LA JUDICATURA EN EL ROL DE ESPECIALISTA EN PROGRAMAS Y PROYECTOS.</t>
  </si>
  <si>
    <t>HECTOR MAURICIO ESCOBAR HURTADO</t>
  </si>
  <si>
    <t>077 DE 2021</t>
  </si>
  <si>
    <t>2021/06/17</t>
  </si>
  <si>
    <t>PRESTAR LOS SERVICIOS PROFESIONALES  DE INGENIERO DE SISTEMAS  EN LA COORDINACIÓN DEL GRUPO ESTRATÉGICO DE PROYECTOS DEL CONSEJO SUPERIOR DE LA JUDICATURA-CSJ.</t>
  </si>
  <si>
    <t>OSWALDO USECHE ACEVEDO</t>
  </si>
  <si>
    <t>2021/06/18</t>
  </si>
  <si>
    <t>089 DE 2021</t>
  </si>
  <si>
    <t>2021/07/12</t>
  </si>
  <si>
    <t>REALIZAR EL DISEÑO Y DIAGRAMACIÓN DE INFORMACIÓN PARA FORMATOS IMPRESOS Y ELECTRÓNICOS Y SU CORRESPONDIENTE IMPRESIÓN O GRABACIÓN.</t>
  </si>
  <si>
    <t>IMPRENTA NACIONAL DE COLOMBIA</t>
  </si>
  <si>
    <t>2021/08/03</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</si>
  <si>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</si>
  <si>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</si>
  <si>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</si>
  <si>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</si>
  <si>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106 DE 2021</t>
  </si>
  <si>
    <t>2021/08/25</t>
  </si>
  <si>
    <t>PRESTAR LOS SERVICIOS PROFESIONALES AL DESPACHO DEL DIRECTOR EJECUTIVO DE ADMINISTRACIÓN JUDICIAL, EN LOS ASUNTOS JURÍDICOS CON ÉNFASIS EN MATERIA ADMINISTRATIVA Y DISCIPLINARIA.</t>
  </si>
  <si>
    <t>DIANA MARITZA OLAYA RIOS</t>
  </si>
  <si>
    <t>JOSE EDUARDO GOMEZ</t>
  </si>
  <si>
    <t>2021/08/26</t>
  </si>
  <si>
    <t>108 DE 2021</t>
  </si>
  <si>
    <t>2021/09/15</t>
  </si>
  <si>
    <t>CUSTODIAR Y ACTUALIZAR LAS CARPETAS DE TARJETAS PROFESIONALES DE ABOGADO</t>
  </si>
  <si>
    <t>SKAPHE TECNOLOGIA SAS</t>
  </si>
  <si>
    <t>2021/09/17</t>
  </si>
  <si>
    <t>ELIZABETH ROMERO</t>
  </si>
  <si>
    <t>110 DE 2021</t>
  </si>
  <si>
    <t>2021/09/03</t>
  </si>
  <si>
    <t>REALIZAR LA ACTUALIZACIÓN Y VALIDACIÓN DE LOS ESTUDIOS TÉCNICOS Y DEL PRESUPUESTO TOTAL DE OBRA PARA LASEDE DE LOS JUZGADOS PENALES DE GIRARDOT CUNDINAMARCA</t>
  </si>
  <si>
    <t>JUAN DIEGO ALVIS COTES</t>
  </si>
  <si>
    <t>2021/09/20</t>
  </si>
  <si>
    <t>LUZ MARY SANDOVAL</t>
  </si>
  <si>
    <t>2021/12/05</t>
  </si>
  <si>
    <t>112 DE 2021</t>
  </si>
  <si>
    <t>REALIZAR LAS OBRAS DE MANTENIMIENTO DE LA CUBIERTAS Y TERRAZAS DEL PALACIO DE JUSTICIA ALFONSO REYES ECHANDÍA DE BOGOTA</t>
  </si>
  <si>
    <t>UNION TEMPORAL ARE</t>
  </si>
  <si>
    <t>2021/09/07</t>
  </si>
  <si>
    <t>CONSORCIO SUPERIOR</t>
  </si>
  <si>
    <t>115 DE 2021</t>
  </si>
  <si>
    <t>2021/09/08</t>
  </si>
  <si>
    <t>ESTRUCTURAR Y DISEÑAR EL PLAN ANTICORRUPCIÓN Y ATENCIÓN AL CIUDADANO PARA LA RAMAJUDICIAL CONFORME AL ORDENAMIENTO JURÍDICO VIGENTE.</t>
  </si>
  <si>
    <t>CONSORCIO DEPIN 002-2021</t>
  </si>
  <si>
    <t>2021/09/13</t>
  </si>
  <si>
    <t>GRACIELA ROMERO</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</si>
  <si>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</si>
  <si>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</si>
  <si>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</si>
  <si>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2021/09/28</t>
  </si>
  <si>
    <t>WILLIAM CRUZ FORERO</t>
  </si>
  <si>
    <t>2022/06/12</t>
  </si>
  <si>
    <t>121 DE 2021</t>
  </si>
  <si>
    <t>ADQUIRIR E INTEGRAR EQUIPOS TECNOLÓGICOS PARA LA REALIZACIÓN DE AUDIENCIAS; ENPARTICULAR, ELEMENTOS DE CAPTURA, PROCESAMIENTO Y REPRODUCCIÓN DE AUDIO Y VIDEO Y RELACIONADOS</t>
  </si>
  <si>
    <t>AV DESIGN COLOMBIA SAS</t>
  </si>
  <si>
    <t>2021/09/23</t>
  </si>
  <si>
    <t>CONSORCIO TECNOLOGIA 2021</t>
  </si>
  <si>
    <t>2021/10/06</t>
  </si>
  <si>
    <t>2022/08/05</t>
  </si>
  <si>
    <t>124 DE 2021</t>
  </si>
  <si>
    <t>ELABORAR EL INVENTARIO DOCUMENTAL EN ESTADO NATURAL PARA EXPEDIENTES DE LOS PROCESOSJUDICIALES, QUE SE ENCUENTRAN UBICADOS EN LA CIUDAD DE BOGOTÁ.</t>
  </si>
  <si>
    <t>GRUPO EMPRESARIAL SOLUCIONES CUATRO EN UNO SAS</t>
  </si>
  <si>
    <t>2021/10/01</t>
  </si>
  <si>
    <t>125 DE 2021</t>
  </si>
  <si>
    <t>DISEÑAR Y APLICAR LA ENCUESTA DE PERCEPCIÓN SOBRE EL SERVICIO DE JUSTICIA POR JURISDICCIÓN,ESPECIALIDAD Y CON ENFOQUE TERRITORIAL.</t>
  </si>
  <si>
    <t>PROYECTAMOS COLOMBIA SAS</t>
  </si>
  <si>
    <t>LUIS ANTONIO SUAREZ ALBA</t>
  </si>
  <si>
    <t>2021/12/30</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</si>
  <si>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</si>
  <si>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</si>
  <si>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</si>
  <si>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41 CUMPLIM+ PAGO D SALARIOS_PRESTAC SOC LEGALES</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</si>
  <si>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</si>
  <si>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</si>
  <si>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</si>
  <si>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2022/08/06</t>
  </si>
  <si>
    <t>135 DE 2021</t>
  </si>
  <si>
    <t>2021/10/11</t>
  </si>
  <si>
    <t>CONSULTORÍA DE CALCULO Y DISEÑO DE INGENIERIA CONCEPTUAL Y BASICA DE LA RED CONTRA INCENDIOS Y SISTEMA DE DETECCIÓN DE INCENDIOS PARA EL PALACIO DE JUSTIIA DE BOGOTA “AFONSO REYES ECHANDIA”, SEDE ANEXA CALLE 72.</t>
  </si>
  <si>
    <t>AGNIS S A S</t>
  </si>
  <si>
    <t>2021/10/15</t>
  </si>
  <si>
    <t>NESTOR ABDOM MESA HERRERA</t>
  </si>
  <si>
    <t>2022/01/31</t>
  </si>
  <si>
    <t>136 DE 2021</t>
  </si>
  <si>
    <t>2021/10/14</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</si>
  <si>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t>
  </si>
  <si>
    <t>GILBERTO AUGUSTO BLANCO ZUÑIGA</t>
  </si>
  <si>
    <t>2021/10/21</t>
  </si>
  <si>
    <t>2021/12/20</t>
  </si>
  <si>
    <t>139 DE 2021</t>
  </si>
  <si>
    <t>INTERVENTORIA TECNICA, AMBIENTAL, ADMINISTRATIVA, JURIDICA, FINANCIERA Y CONTABLE AL MANTENIMIENTO DE CUBIERTAS Y TERRAZAS DEL PALACIO DE JUSTICIA “ALFONSO REYES ECHANDIA” DE BOGOTA.</t>
  </si>
  <si>
    <t>CONSORCIO INTER CSJ 2021</t>
  </si>
  <si>
    <t>2021/10/25</t>
  </si>
  <si>
    <t>DANIEL MERCHAN CEPEDA</t>
  </si>
  <si>
    <t>141 DE 2021</t>
  </si>
  <si>
    <t>ADQUIRIR UTILES DE ESCRITORIO Y DE OFICINA CON DESTINO A LA RAMA JUDICIAL</t>
  </si>
  <si>
    <t>INSTITUCIONAL  STAR SERVICES LTDA</t>
  </si>
  <si>
    <t>2022/07/09</t>
  </si>
  <si>
    <t>144 DE 2021</t>
  </si>
  <si>
    <t>2021/10/26</t>
  </si>
  <si>
    <t>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t>
  </si>
  <si>
    <t>UNIVERSIDAD DE LOS ANDES</t>
  </si>
  <si>
    <t>2021/11/15</t>
  </si>
  <si>
    <t>145 DE 2021</t>
  </si>
  <si>
    <t>SUMINISTRO TIQUETES AEREOS NACIONALES E INTERNACIONALES PARA LA RAMA JUDICIAL</t>
  </si>
  <si>
    <t>VIAJA POR EL MUNDO WEB / NICKISIX 360 S A S</t>
  </si>
  <si>
    <t>2021/11/03</t>
  </si>
  <si>
    <t>JUAN DE JESUS HERNANDEZ MARTINEZ</t>
  </si>
  <si>
    <t>148 DE 2021</t>
  </si>
  <si>
    <t>2021/10/27</t>
  </si>
  <si>
    <t>PRESTAR LOS SERVICIOS PARA DIAGNOSTICAR EL ESTADO ACTUAL DEL GOBIERNO  GESTION DE LA T&amp;I,  PROPONER N MODELO DE GOBIERNO DE TI PARA LA NACION  CONSEJO SUPERIOR DE LA JUDICATURA, QUE ESTE ALINEADO CON SU ESTRATEGIA</t>
  </si>
  <si>
    <t>LEVEL COLOMBIA S A S</t>
  </si>
  <si>
    <t>2021/11/04</t>
  </si>
  <si>
    <t>149 DE 2021</t>
  </si>
  <si>
    <t>2021/10/29</t>
  </si>
  <si>
    <t>ADQUISICION EQUIPO  TRANSPORTE MANUAL CON DESTINO A LA RAMA JUDICIAL</t>
  </si>
  <si>
    <t>FEC SUMINISTROS Y SERVICIOS S A S</t>
  </si>
  <si>
    <t>2021/11/28</t>
  </si>
  <si>
    <t>152 DE 2021</t>
  </si>
  <si>
    <t>2021/11/08</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</si>
  <si>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</si>
  <si>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VICTOR MANUEL BERNAL CALLEJAS</t>
  </si>
  <si>
    <t>153 DE 2021</t>
  </si>
  <si>
    <t>2021/11/09</t>
  </si>
  <si>
    <t>REALIZAR LAS OBRAS DE CONSTRUCCIÓN DE LA SEDE DE LOS DESPACHOS JUDICIALES DE CHOCONTÁ – CUNDINAMARCA</t>
  </si>
  <si>
    <t>CONSORCIO ARQUITECTOS 2021</t>
  </si>
  <si>
    <t>2021/11/10</t>
  </si>
  <si>
    <t>154 DE 2021</t>
  </si>
  <si>
    <t>PRESTAR LOS SERVICIOS DE APOYO A LA GESTIÓN EN LA DIVISIÓN DE ASUNTOS LABORALES DE LA UNIDAD DE RECURSOS HUMANOS, EN LA PROYECCIÓN Y TRÁMITES ADMINISTRATIVOS DE RESPUESTA A DERECHOS DE PETICIÓN Y RECURSOS DE AGOTAMIENTO DE LA VÍA ADMINISTRATIVA</t>
  </si>
  <si>
    <t>CARLOS JOSE MORA MAYORGA</t>
  </si>
  <si>
    <t>MARIA CLAUDIA DIAZ LOPEZ</t>
  </si>
  <si>
    <t>155 DE 2021</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</si>
  <si>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t>
  </si>
  <si>
    <t>LEIDI MARCELA ROBLES ROBLES</t>
  </si>
  <si>
    <t>156 DE 2021</t>
  </si>
  <si>
    <t>JOSE DOROTEO CANTILLO PABON</t>
  </si>
  <si>
    <t>157 DE 2021</t>
  </si>
  <si>
    <t>2021/11/05</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</si>
  <si>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</si>
  <si>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158 DE 2021</t>
  </si>
  <si>
    <t>PRESTAR SERVICIOS PROFESIONALES ESPECIALIZADOS AL CONSEJO SUPERIOR DE LA JUDICATURA  EN  EL  TRÁMITE   DE  REVISIÓN  CONSTITUCIONAL  DE  LA  INICIATIVA  DE REFORMA DE LA LEY ESTATUTARIA DE ADMINISTRACIÓN DE JUSTICIA, PROYECTO DE LEY 295 DE 2020 CÁMARA ACUMULADO</t>
  </si>
  <si>
    <t>MARTHA CECILIA PAZ</t>
  </si>
  <si>
    <t>JOSE EDUARDO GOMEZ FIGUEREDO</t>
  </si>
  <si>
    <t>2021/12/17</t>
  </si>
  <si>
    <t>163 DE 2021</t>
  </si>
  <si>
    <t>2021/11/22</t>
  </si>
  <si>
    <t>REALIZAR LA REVISIÓN, ANÁLISIS ESTRUCTURAL Y DICTAMEN TÉCNICO QUE PERMITA DETERMINAR EL ESTADO ACTUAL DE LA ESTRUCTURA DE LA SEDE DE LAS SALAS DE AUDIENCIAS, UBICADA EN LA CALLE 6 NO. 3-03 NEIVA – HUILA.</t>
  </si>
  <si>
    <t>SOCIEDAD COLOMBIANA DE INGENIEROS</t>
  </si>
  <si>
    <t>JAICKSON CAMILO MORALES NOVOA</t>
  </si>
  <si>
    <t>164 DE 2021</t>
  </si>
  <si>
    <t>2021/11/19</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</si>
  <si>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</si>
  <si>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</si>
  <si>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</si>
  <si>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</si>
  <si>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</si>
  <si>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168 DE 2021</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</si>
  <si>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t>
  </si>
  <si>
    <t>PEDRO EUGENIO MEDELLIN TORRES</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</si>
  <si>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</si>
  <si>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</si>
  <si>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</si>
  <si>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</si>
  <si>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</si>
  <si>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</si>
  <si>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</si>
  <si>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</si>
  <si>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</si>
  <si>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</si>
  <si>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</si>
  <si>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</si>
  <si>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174 DE 2021</t>
  </si>
  <si>
    <t>2021/11/26</t>
  </si>
  <si>
    <t>REALIZAR LA INTERVENTORIA TECNICA, ADMINISTRATIVA, JURIDICA, FINANCIERA  Y CONTABLE A LAS OBRAS DE EJECUCIÓN DE LA FASE II PARA CONTINUAR CON LAS ADECUACIONES DEL EDIFICIO DE LA CALLE 72 No 7 - 96 DE LA CIUDAD DE BOGOTA</t>
  </si>
  <si>
    <t>CONSORCIO FASE II BIO 2C</t>
  </si>
  <si>
    <t>46 CUMPLIM+ ESTABIL_CALIDAD D OBRA+ PAGO D SALARIOS_PRESTAC SOC LEGALES</t>
  </si>
  <si>
    <t>2022/05/31</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</si>
  <si>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</si>
  <si>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</si>
  <si>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</si>
  <si>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</si>
  <si>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2022/07/29</t>
  </si>
  <si>
    <t>176 DE 2021</t>
  </si>
  <si>
    <t>ADQUIRIR E INSTALAR UNIDADES ININTERRUMPIDAS DE POTENCIA – UPS PARA LA RAMA JUDICIAL A NIVEL NACIONAL”</t>
  </si>
  <si>
    <t>INVERSER LTDA INVERSIONES Y SERVICIOS</t>
  </si>
  <si>
    <t>HELIO RIGOBERTO SALAZAR CORREA</t>
  </si>
  <si>
    <t>2022/02/28</t>
  </si>
  <si>
    <t>179 DE 2021</t>
  </si>
  <si>
    <t>2021/12/09</t>
  </si>
  <si>
    <t>EJECUTAR LA FASE II ADECUACIONES DEL EDIFICIO DE LA CALLE 72 N° 7-96 DE LA CIUDAD DE BOGOTÁ.</t>
  </si>
  <si>
    <t>INTEROBRAS GR S A S</t>
  </si>
  <si>
    <t>2021/12/10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</si>
  <si>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</si>
  <si>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</si>
  <si>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</si>
  <si>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</si>
  <si>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</si>
  <si>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</si>
  <si>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</si>
  <si>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</si>
  <si>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</si>
  <si>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</si>
  <si>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</si>
  <si>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2022/05/15</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</si>
  <si>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</si>
  <si>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</si>
  <si>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</si>
  <si>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</si>
  <si>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</si>
  <si>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187 DE 2021</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</si>
  <si>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</si>
  <si>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ALEXANDER ALDANA GONZALEZ</t>
  </si>
  <si>
    <t>188 DE 2021</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</si>
  <si>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</si>
  <si>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JOSÉ RODRIGO BERMÚDEZ CASTRO</t>
  </si>
  <si>
    <t>189 DE 2021</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</si>
  <si>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t>
  </si>
  <si>
    <t>DIEGO FERNANDO ROCHA ARANGO</t>
  </si>
  <si>
    <t>190 DE 2021</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</si>
  <si>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</si>
  <si>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DAHIANNA JURADO URREGO</t>
  </si>
  <si>
    <t>191 DE 2021</t>
  </si>
  <si>
    <t>PRESTAR EL SERVICIO ESPECIALIZADO DE ACTUALIZACIÓN, MANTENIMIENTO Y SOPORTE A USUARIOS DEL SISTEMA DE INFORMACIÓN ADMINISTRATIVO SICOF - MÓDULO INVENTARIOS-ACTIVOS FIJOS.</t>
  </si>
  <si>
    <t>ADA S.A.S</t>
  </si>
  <si>
    <t>2021/12/24</t>
  </si>
  <si>
    <t>2021/12/29</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</si>
  <si>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</si>
  <si>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</si>
  <si>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</si>
  <si>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2021/12/21</t>
  </si>
  <si>
    <t>JORGE ENRIQUE HERN??NDEZ BECERRA</t>
  </si>
  <si>
    <t>2022/06/20</t>
  </si>
  <si>
    <t>194 DE 2021</t>
  </si>
  <si>
    <t>SUMINISTRO E INSTALACIÓN DE DIVISIÓN EN VIDRIO TEMPLADO, SAMBLASTIADO CON PELÍCULA FROSTER SEGÚN DISEÑO, CON DESTINO AL CONSEJO DE ESTADO</t>
  </si>
  <si>
    <t>MOBIMUEBLES SAS</t>
  </si>
  <si>
    <t>NESTOR ABDON MESA HERRERA</t>
  </si>
  <si>
    <t>2021/12/23</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</si>
  <si>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</si>
  <si>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</si>
  <si>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</si>
  <si>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PEÑA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</si>
  <si>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</si>
  <si>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</si>
  <si>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CLAUDIA MARCELA DELGADILLO VARGAS</t>
  </si>
  <si>
    <t>199 DE 2021</t>
  </si>
  <si>
    <t>2021/12/27</t>
  </si>
  <si>
    <t>PRESTAR EL SERVICIO DE MANTENIMIENTO, AJUSTES Y SOPORTE SOBRE EL APLICATIVO DE COBRO COACTIVO.</t>
  </si>
  <si>
    <t>SCOSDA S.A.S.</t>
  </si>
  <si>
    <t>CARLOS FERNANDO THOMAS BENAVIDES</t>
  </si>
  <si>
    <t>201 DE 2021</t>
  </si>
  <si>
    <t>2021/12/28</t>
  </si>
  <si>
    <t>PRESTAR EL SERVICIO DE SOPORTE, MANTENIMIENTO Y ACTUALIZACIÓN DEL APLICATIVO DE FONDOS ESPECIALES.</t>
  </si>
  <si>
    <t>MIGUEL CUBILLOS MUNCA</t>
  </si>
  <si>
    <t>2022/07/24</t>
  </si>
  <si>
    <t>203 DE 2021</t>
  </si>
  <si>
    <t>EJECUTAR LA ADECUACIÓN DEL HALL PRINCIPAL DEL PISO 9 DEL PALACIO DE JUSTICIA “ALFONSO REYES ECHANDÍA” EN LA CIUDAD DE BOGOTÁ, D.C.</t>
  </si>
  <si>
    <t>CONSORCIO OBRAS SERPEC</t>
  </si>
  <si>
    <t>NESTOR ABDÓN MESA HERRERA</t>
  </si>
  <si>
    <t>204 DE 2021</t>
  </si>
  <si>
    <t>DETERMINAR LAS NECESIDADES DE LA RAMA JUDICIAL PARA LA ELABORACIÓN DEL PLAN SECTORIAL DE DESARROLLO DE LA RAMA JUDICIAL 2023 – 2026.</t>
  </si>
  <si>
    <t>RACIONALIZAR S 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</si>
  <si>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</si>
  <si>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</si>
  <si>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</si>
  <si>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</si>
  <si>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</si>
  <si>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</si>
  <si>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</si>
  <si>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</si>
  <si>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</si>
  <si>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</si>
  <si>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</si>
  <si>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</si>
  <si>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</si>
  <si>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</si>
  <si>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</si>
  <si>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</si>
  <si>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</si>
  <si>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</si>
  <si>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</si>
  <si>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</si>
  <si>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</si>
  <si>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215 DE 2021</t>
  </si>
  <si>
    <t>ADQUIRIR ELEMENTOS Y EQUIPOS DE OFICINA PARA 166 PUESTOS DE TRABAJO CON DESTINO AL CONSEJO DE ESTADO.</t>
  </si>
  <si>
    <t>MODULARES ELYOS SAS</t>
  </si>
  <si>
    <t>001 de 2022</t>
  </si>
  <si>
    <t>PRESTAR  LOS  SERVICIOS  PROFESIONALES  ESPECIALIZADOS  EN  EL  DESPACHO  DEL DIRECTOR  EJECUTIVO  DE  ADMINISTRACIÓN  JUDICIAL,  EN  ASUNTOS  QUE  LE  SEAN ASIGNADOS</t>
  </si>
  <si>
    <t>MARITZA POMARES QUIMBAYA</t>
  </si>
  <si>
    <t>2022/05/03</t>
  </si>
  <si>
    <t>002 de 2022</t>
  </si>
  <si>
    <t>2022/01/05</t>
  </si>
  <si>
    <t>PRESTAR LOS SERVICIOS PROFESIONALES AL DESPACHO DEL DIRECTOR EJECUTIVO DE ADMINISTRACIÓN JUDICIAL, EN LOS ASUNTOS JURÍDICOS,ADMINISTRATIVOS Y DISCIPLINARIOS QUE LE SEAN ASIGNADOS</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</si>
  <si>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</si>
  <si>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</si>
  <si>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</si>
  <si>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</si>
  <si>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</si>
  <si>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</si>
  <si>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</si>
  <si>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</si>
  <si>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</si>
  <si>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</si>
  <si>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</si>
  <si>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</si>
  <si>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</si>
  <si>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</si>
  <si>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</si>
  <si>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</si>
  <si>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</si>
  <si>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</si>
  <si>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</si>
  <si>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</si>
  <si>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</si>
  <si>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</si>
  <si>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</si>
  <si>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</si>
  <si>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</si>
  <si>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</si>
  <si>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</si>
  <si>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</si>
  <si>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</si>
  <si>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</si>
  <si>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</si>
  <si>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</si>
  <si>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</si>
  <si>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</si>
  <si>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</si>
  <si>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</si>
  <si>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</si>
  <si>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</si>
  <si>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</si>
  <si>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</si>
  <si>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</si>
  <si>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</si>
  <si>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</si>
  <si>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</si>
  <si>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</si>
  <si>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</si>
  <si>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</si>
  <si>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</si>
  <si>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</si>
  <si>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2022/12/20</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</si>
  <si>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</si>
  <si>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</si>
  <si>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</si>
  <si>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</si>
  <si>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</si>
  <si>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</si>
  <si>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</si>
  <si>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</si>
  <si>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</si>
  <si>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</si>
  <si>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018 de 2022</t>
  </si>
  <si>
    <t>2022/12/23</t>
  </si>
  <si>
    <t>019 de 2022</t>
  </si>
  <si>
    <t>FRANCISCO JAVIER GONZÁLEZ MÉNDEZ</t>
  </si>
  <si>
    <t>020 de 2022</t>
  </si>
  <si>
    <t>2022/01/25</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</si>
  <si>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</si>
  <si>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</si>
  <si>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2022/01/26</t>
  </si>
  <si>
    <t>2022/05/23</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</si>
  <si>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</si>
  <si>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</si>
  <si>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</si>
  <si>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</si>
  <si>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2022/12/24</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</si>
  <si>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</si>
  <si>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</si>
  <si>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</si>
  <si>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</si>
  <si>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2022/07/25</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</si>
  <si>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</si>
  <si>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</si>
  <si>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</si>
  <si>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</si>
  <si>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</si>
  <si>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</si>
  <si>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</si>
  <si>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</si>
  <si>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</si>
  <si>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</si>
  <si>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</si>
  <si>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</si>
  <si>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</si>
  <si>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</si>
  <si>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</si>
  <si>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</si>
  <si>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</si>
  <si>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</si>
  <si>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</si>
  <si>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</si>
  <si>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</si>
  <si>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</si>
  <si>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</si>
  <si>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</si>
  <si>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</si>
  <si>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</si>
  <si>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</si>
  <si>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</si>
  <si>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</si>
  <si>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</si>
  <si>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</si>
  <si>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</si>
  <si>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</si>
  <si>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</si>
  <si>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</si>
  <si>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</si>
  <si>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</si>
  <si>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</si>
  <si>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</si>
  <si>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</si>
  <si>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</si>
  <si>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</si>
  <si>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</si>
  <si>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</si>
  <si>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</si>
  <si>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</si>
  <si>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</si>
  <si>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</si>
  <si>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</si>
  <si>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</si>
  <si>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</si>
  <si>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</si>
  <si>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</si>
  <si>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</si>
  <si>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</si>
  <si>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</si>
  <si>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</si>
  <si>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</si>
  <si>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2022/01/28</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</si>
  <si>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</si>
  <si>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</si>
  <si>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</si>
  <si>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</si>
  <si>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</si>
  <si>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</si>
  <si>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</si>
  <si>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</si>
  <si>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</si>
  <si>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</si>
  <si>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</si>
  <si>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</si>
  <si>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</si>
  <si>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</si>
  <si>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</si>
  <si>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</si>
  <si>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2022/01/27</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</si>
  <si>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</si>
  <si>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</si>
  <si>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</si>
  <si>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</si>
  <si>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</si>
  <si>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</si>
  <si>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</si>
  <si>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</si>
  <si>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</si>
  <si>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</si>
  <si>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</si>
  <si>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</si>
  <si>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</si>
  <si>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</si>
  <si>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</si>
  <si>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</si>
  <si>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</si>
  <si>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</si>
  <si>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</si>
  <si>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</si>
  <si>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</si>
  <si>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</si>
  <si>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</si>
  <si>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</si>
  <si>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</si>
  <si>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</si>
  <si>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</si>
  <si>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</si>
  <si>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</si>
  <si>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</si>
  <si>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</si>
  <si>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</si>
  <si>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</si>
  <si>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</si>
  <si>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</si>
  <si>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</si>
  <si>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</si>
  <si>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</si>
  <si>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</si>
  <si>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</si>
  <si>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</si>
  <si>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</si>
  <si>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</si>
  <si>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</si>
  <si>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</si>
  <si>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2022/02/01</t>
  </si>
  <si>
    <t>2023/05/31</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</si>
  <si>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</si>
  <si>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</si>
  <si>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</si>
  <si>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</si>
  <si>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</si>
  <si>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</si>
  <si>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</si>
  <si>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</si>
  <si>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</si>
  <si>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</si>
  <si>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</si>
  <si>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</si>
  <si>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</si>
  <si>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</si>
  <si>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</si>
  <si>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</si>
  <si>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</si>
  <si>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</si>
  <si>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</si>
  <si>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</si>
  <si>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ARLEY RAMÍREZ CARDONA</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</si>
  <si>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</si>
  <si>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</si>
  <si>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</si>
  <si>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</si>
  <si>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2022/03/03</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</si>
  <si>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</si>
  <si>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</si>
  <si>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</si>
  <si>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</si>
  <si>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</si>
  <si>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</si>
  <si>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</si>
  <si>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</si>
  <si>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</si>
  <si>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</si>
  <si>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</si>
  <si>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</si>
  <si>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</si>
  <si>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</si>
  <si>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</si>
  <si>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</si>
  <si>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072 de 2022</t>
  </si>
  <si>
    <t>2022/03/16</t>
  </si>
  <si>
    <t>Realizar la construcción (Fase 1) correspondiente al Muro de Contención y Cerramiento Provisional en el edificio anexo al Palacio de Justicia de Neiva (Huila)</t>
  </si>
  <si>
    <t>GILBERTH SENDOYA SÁNCHEZ</t>
  </si>
  <si>
    <t>5 RESPONSABILIDAD EXTRACONTRACTUAL</t>
  </si>
  <si>
    <t>2022/03/22</t>
  </si>
  <si>
    <t>FERNANDO ALFONSO JIMENEZ GIL</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</si>
  <si>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</si>
  <si>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</si>
  <si>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</si>
  <si>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</si>
  <si>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</si>
  <si>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</si>
  <si>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</si>
  <si>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2022/03/29</t>
  </si>
  <si>
    <t>RAUL SILVA MARTA</t>
  </si>
  <si>
    <t>2022/03/30</t>
  </si>
  <si>
    <t>075 de 2022</t>
  </si>
  <si>
    <t>Adquirir  Certificados  Digitales de  Función  Pública  (Token)  con destino  a la  Dirección  Ejecutiva de Administración  Judicial  del  Consejo  Superior  de la Judicatura</t>
  </si>
  <si>
    <t>CAMERFIRMA COLOMBIA SAS</t>
  </si>
  <si>
    <t>2022/04/06</t>
  </si>
  <si>
    <t>077 DE 2022</t>
  </si>
  <si>
    <t>Contratarel servicio de elaboración e impresión de tarjetas profesionales de abogado.</t>
  </si>
  <si>
    <t>IDENTIFICACION PLASTICA S.A.S</t>
  </si>
  <si>
    <t>JAIME IVÁN BOCANEGRA VERGARA</t>
  </si>
  <si>
    <t>080 DE 2022</t>
  </si>
  <si>
    <t>Contratar la interventoría integral al contrato N° 193-2021 cuyo objeto conViVWe en: ³AcWXali]aciyn, elaboraciyn, Yalidaciyn \ ajXVWeV a los  diseños  arquitectónicos, estudios técnicos y presupuesto general de obra, contratación de la revisión independiente de los  diseños  estructurales  y  obtención  de  la  licencia  de  construcción  de  la  nueva  torre  del palacio de justicia de Valledupar ±CeVar ́</t>
  </si>
  <si>
    <t>LUIS FERNANDO CAICEDO TORRES</t>
  </si>
  <si>
    <t>JORGE ENRIQUE HERNANDEZ BECERRA</t>
  </si>
  <si>
    <t>081 DE 2022</t>
  </si>
  <si>
    <t>Apoyar a la Unidad Ejecutora (UEP) del Programa para la Transformación Digital de la Justicia en Colombia, contrato de préstamo 5283/OC-CO en los temas relacionados con la gestión administrativa.</t>
  </si>
  <si>
    <t>LILIAN JULIETH PULGARIN LARGO</t>
  </si>
  <si>
    <t>082 DE 2022</t>
  </si>
  <si>
    <t>Elaborar las TVD para las dependencias administrativas, corporaciones, despachos, oficinas y unidades judiciales cuyo Fondo Documental Acumulado es administrado por la Dirección Seccional de Administración Judicial de Bogotá.</t>
  </si>
  <si>
    <t>PROCESOS Y SERVICIOS S.A.S.</t>
  </si>
  <si>
    <t>084 DE 2022</t>
  </si>
  <si>
    <t>Realizar la construcción de la sede Judicial del municipio de Puerto Carreño (Vichada)</t>
  </si>
  <si>
    <t>BERMUDEZ SAS</t>
  </si>
  <si>
    <t>JAIME IVAN BOCANEGRA VERGARA</t>
  </si>
  <si>
    <t>1 SERIEDAD DE LA OFERTA</t>
  </si>
  <si>
    <t>1 ANTICIPOS</t>
  </si>
  <si>
    <t>2 PAGO ANTICIPADO</t>
  </si>
  <si>
    <t>3 ESTABILIDAD_CALIDAD DE LA OBRA</t>
  </si>
  <si>
    <t>4 NO SE DILIGENCIA INFORMACIÓN PARA ESTE FORMULARIO EN ESTE PERÍODO DE REPORTE</t>
  </si>
  <si>
    <t>4 CÉDULA DE EXTRANJERÍA</t>
  </si>
  <si>
    <t>4 PAGO DE SALARIOS_PRESTACIONES SOCIALES LEGALES</t>
  </si>
  <si>
    <t>6 BUEN MANEJO_CORRECTA INVERSIÓN DEL ANTICIPO</t>
  </si>
  <si>
    <t>7 CALIDAD_CORRECTO FUNCIONAMIENTO DE LOS BIENES SUMISTRADOS</t>
  </si>
  <si>
    <t>8 CALIDAD DL SERVICIO</t>
  </si>
  <si>
    <t>9 CONTRATO D GARANTÍA BANCARIA</t>
  </si>
  <si>
    <t>10 CARTA DE CRÉDITO STAND-BY</t>
  </si>
  <si>
    <t>11 NO SE DILIGENCIA INFORMACIÓN PARA ESTE FORMULARIO EN ESTE PERÍODO DE REPORTE</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</si>
  <si>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</si>
  <si>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</si>
  <si>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</si>
  <si>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</si>
  <si>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</si>
  <si>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</si>
  <si>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</si>
  <si>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</si>
  <si>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</si>
  <si>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</si>
  <si>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</si>
  <si>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</si>
  <si>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</si>
  <si>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</si>
  <si>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</si>
  <si>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</si>
  <si>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</si>
  <si>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</si>
  <si>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43 CUMPLIM+ BUEN MANEJO_CORRECTA INVER  DL ANTICIPO</t>
  </si>
  <si>
    <t xml:space="preserve">44 CUMPLIM+ CALIDAD_CORRECTO FUNCIONAM D LOS BIENES SUMIN </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</si>
  <si>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</si>
  <si>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</si>
  <si>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</si>
  <si>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</si>
  <si>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</si>
  <si>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</si>
  <si>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</si>
  <si>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</si>
  <si>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</si>
  <si>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</si>
  <si>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</si>
  <si>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</si>
  <si>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</si>
  <si>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</si>
  <si>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</si>
  <si>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</si>
  <si>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</si>
  <si>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</si>
  <si>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</si>
  <si>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</si>
  <si>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FECHA EXPEDICIÓN DE LA ORDEN</t>
  </si>
  <si>
    <t>NÚMERO DE CONVENIO o CONTRATO</t>
  </si>
  <si>
    <t>FECHA SUSCRIPCIÓN CONVENIO o CONTRATO</t>
  </si>
  <si>
    <t>OBJETO DEL CONVENIO o CONTRATO</t>
  </si>
  <si>
    <t>ENTIDAD : NOMBRE COMPLETO</t>
  </si>
  <si>
    <t>PLAZO</t>
  </si>
  <si>
    <t>FECHA INCIO CONVENIO o CONTRATO</t>
  </si>
  <si>
    <t>FECHA TERMINACIÓN CONVENIO o CONTRATO</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</si>
  <si>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</si>
  <si>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</si>
  <si>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</si>
  <si>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</si>
  <si>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</si>
  <si>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</si>
  <si>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</si>
  <si>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</si>
  <si>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</si>
  <si>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</si>
  <si>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</si>
  <si>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</si>
  <si>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</si>
  <si>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</si>
  <si>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</si>
  <si>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</si>
  <si>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</si>
  <si>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</si>
  <si>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</si>
  <si>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2022/07/12</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</si>
  <si>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</si>
  <si>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</si>
  <si>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</si>
  <si>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</si>
  <si>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</si>
  <si>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</si>
  <si>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</si>
  <si>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</si>
  <si>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</si>
  <si>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</si>
  <si>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</si>
  <si>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</si>
  <si>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</si>
  <si>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</si>
  <si>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</si>
  <si>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</si>
  <si>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</si>
  <si>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</si>
  <si>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</si>
  <si>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</si>
  <si>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</si>
  <si>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</si>
  <si>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</si>
  <si>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</si>
  <si>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</si>
  <si>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</si>
  <si>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</si>
  <si>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</si>
  <si>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</si>
  <si>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</si>
  <si>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</si>
  <si>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</si>
  <si>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</si>
  <si>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</si>
  <si>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</si>
  <si>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</si>
  <si>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</si>
  <si>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</si>
  <si>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</si>
  <si>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</si>
  <si>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</si>
  <si>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</si>
  <si>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</si>
  <si>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</si>
  <si>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</si>
  <si>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</si>
  <si>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</si>
  <si>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</si>
  <si>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</si>
  <si>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049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</si>
  <si>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</si>
  <si>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ICESO</t>
  </si>
  <si>
    <t>CLAUDIA ALEXANDRA BRICEÑO</t>
  </si>
  <si>
    <t>2023/05/24</t>
  </si>
  <si>
    <t>045 DE 2021</t>
  </si>
  <si>
    <t>2021/05/26</t>
  </si>
  <si>
    <t>UNIVERSIDAD DE LA SABANA</t>
  </si>
  <si>
    <t>2023/05/25</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</si>
  <si>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</si>
  <si>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</si>
  <si>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</si>
  <si>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</si>
  <si>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</si>
  <si>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</si>
  <si>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</si>
  <si>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</si>
  <si>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</si>
  <si>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</si>
  <si>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</si>
  <si>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</si>
  <si>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</si>
  <si>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</si>
  <si>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</si>
  <si>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</si>
  <si>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</si>
  <si>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</si>
  <si>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</si>
  <si>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WILLIAM OMAR CARO CASTELLANOS</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</si>
  <si>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</si>
  <si>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</si>
  <si>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</si>
  <si>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</si>
  <si>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</si>
  <si>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</si>
  <si>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</si>
  <si>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</si>
  <si>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</si>
  <si>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</si>
  <si>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</si>
  <si>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079 DE2022</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</si>
  <si>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</si>
  <si>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ASOCIACION DE RECICLADORES PUERTA DE ORO BOGOTA</t>
  </si>
  <si>
    <t>186 DE 2021</t>
  </si>
  <si>
    <t>207 DE 2021</t>
  </si>
  <si>
    <t>SANDRA PATRICIA PEÑUELA</t>
  </si>
  <si>
    <t xml:space="preserve">214 DE 2019 </t>
  </si>
  <si>
    <t>REALIZAR LAS OBRAS DE CONSTRUCCIÓN DE LA SEDE JUDICIAL DE BELÉN DE LOS ANDAQUÍES – CAQUETÁ.</t>
  </si>
  <si>
    <t>CIVILIZACION TECNICA Y ARQUITECTURA SAS</t>
  </si>
  <si>
    <t>JUAN CARLOS PERDOMO ALBORNOZ</t>
  </si>
  <si>
    <t>097 DE 2021</t>
  </si>
  <si>
    <t>ORGANIZACIÓN Y ESTRUCTURACIÓN DIGITAL DE LOS EXPEDIENTES EN GESTIÓN PARA LA CORTE SUPREMA DE JUSTICIA EN LAS SALAS LABORAL, PENAL, DE INSTRUCCIÓN Y CIVIL.</t>
  </si>
  <si>
    <t>085 DE 2022</t>
  </si>
  <si>
    <t>087 DE 2022</t>
  </si>
  <si>
    <t>088 DE 2022</t>
  </si>
  <si>
    <t>089 DE 2022</t>
  </si>
  <si>
    <t>090 DE 2022</t>
  </si>
  <si>
    <t>091 DE 2022</t>
  </si>
  <si>
    <t>094 DE 2022</t>
  </si>
  <si>
    <t>095 DE 2022</t>
  </si>
  <si>
    <t>096 DE 2022</t>
  </si>
  <si>
    <t>097 DE 2022</t>
  </si>
  <si>
    <t>098 DE 2022</t>
  </si>
  <si>
    <t>099 DE 2022</t>
  </si>
  <si>
    <t>100 DE 2022</t>
  </si>
  <si>
    <t>101 DE 2022</t>
  </si>
  <si>
    <t>102 DE 2022</t>
  </si>
  <si>
    <t>103 DE 2022</t>
  </si>
  <si>
    <t>104 DE 2022</t>
  </si>
  <si>
    <t>105 DE 2022</t>
  </si>
  <si>
    <t>Prestar el servicio de mantenimiento integral preventivo y correctivo, para los equipos y sistemas de seguridad instalados en el Palacio de Justicia “Alfonso Reyes Echandía” y sedes anexas en la ciudad de Bogotá D.C.</t>
  </si>
  <si>
    <t>Certificar auditores en modelos de gestión, sistemas de gestión de calidad, seguridad y salud en el trabajo, seguridad informática, norma antisoborno, estructuras de alto nivel, articuladas a la NTC 6256:2021 y GTC 286:2021</t>
  </si>
  <si>
    <t xml:space="preserve">Realizar la construcción de la sede judicial del municipio de Sincé-Sucre </t>
  </si>
  <si>
    <t>Realizar  la  construcción  de  las  sedes judiciales  de  los  municipios  de Mosquera-nariño y Francisco Pizarro –Nariño.</t>
  </si>
  <si>
    <t>Adquirir bonos canjeables con destinación exclusiva para vestido y calzado  para  la  dotación  de  los  empleados  de  la  Dirección  Ejecutiva  de  Administración Judicial</t>
  </si>
  <si>
    <t>Prestar el servicio de transporte de elementos con destino a los DespachosJudiciales y dependencias administrativas de  la  Rama  Judicial  a  nivel  local  y nacional,</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</si>
  <si>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</si>
  <si>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</si>
  <si>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Apoyar técnicamente al Consejo Superior de la Judicatura en el marco del Programa de Transformación Digital de la Justicia en Colombia, contrato de préstamo 5283/OC-CO, y en articulación con la  Unidad  Ejecutora  del  Programa,  como  consultor  de  apoyo financiero.</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</si>
  <si>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</si>
  <si>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Apoyar  al  Consejo  Superior  de  la  Judicatura  en  el  marco  del programa   para   la   Transformación   Digital   de   la Justicia   en Colombia, contrato de préstamo 5283/OC-CO, en articulación con la  Unidad  Ejecutora  del  Programa  como  consultor  en  derecho procesal.</t>
  </si>
  <si>
    <t xml:space="preserve">Realizar la construcción de la sede judicial del municipio de Aguachica – Cesar  </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</si>
  <si>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</si>
  <si>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Realizar la interventoría técnica, administrativa, jurídica, financiera, contable y  ambiental  al  contrato  de  obra  que  suscriba  la  Entidad  con  el  objeto  de “Realizar la construcción de la sede judicial del municipio de Puerto Carreño –Vichada”.</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</si>
  <si>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</si>
  <si>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</si>
  <si>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</si>
  <si>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"Realizar la interventoría técnica, administrativa, jurídica, financiera, contable y ambiental al contrato que suscriba la Entidad con el objeto de “Realizar la construcción de la sede judicial del municipio de AguachicaCesar” "</t>
  </si>
  <si>
    <t>CI COMERCIALIZADORA INTERNACIONAL SERVICIOS E INGENIERIA S.A.S</t>
  </si>
  <si>
    <t xml:space="preserve">INSTITUTO COLOMBIANO DE NORMAS TÉCNICAS Y CERTIFICACIÓNICONTEC O ICONTEC O ICONTEC INTERNACIONAL. </t>
  </si>
  <si>
    <t>CONSORCIO SUPERIOR SINCÉ 2022</t>
  </si>
  <si>
    <t>GABRIEL ALEJANDRO GONZÁLEZ BARÓN</t>
  </si>
  <si>
    <t>C.I. MORASU S.A.S.</t>
  </si>
  <si>
    <t>PORTESDECOLOMBIA S.A.S.</t>
  </si>
  <si>
    <t>KAREN PATRICIA GIRADO GONZÁLEZ</t>
  </si>
  <si>
    <t>TULIO JOSE FUENTES CARRANZA</t>
  </si>
  <si>
    <t>INGRID PAOLA GARNICA GIRALDO</t>
  </si>
  <si>
    <t>SOFÍA RAMÍREZ SALCEDO</t>
  </si>
  <si>
    <t>KARIN IRINA KUHFELDT SALAZAR</t>
  </si>
  <si>
    <t>CONSORCIO DEL NORTE</t>
  </si>
  <si>
    <t>ANA MARÍA MONCADA RUBIO</t>
  </si>
  <si>
    <t>DUNIA SEMMIR MONTAÑÉZ JIMÉNEZ</t>
  </si>
  <si>
    <t>CONSORCIO INGEALDEIC</t>
  </si>
  <si>
    <t>Consorcio INGEALDEIC</t>
  </si>
  <si>
    <t>YECID EDGARDO RODRÍGUEZ BELLO</t>
  </si>
  <si>
    <t xml:space="preserve">MARÍA ANGÉLICA RÍOS COBAS </t>
  </si>
  <si>
    <t>SE ESTA EN PROCEDSO DE CONTRATACION</t>
  </si>
  <si>
    <t>MARIA EUGENIA RESTREPO ZAPATA</t>
  </si>
  <si>
    <t>MARIA FRANZA ENITH LOPEZ BUITRAGO</t>
  </si>
  <si>
    <t>JUAN MANUEL PIÑEROS PIÑEROS</t>
  </si>
  <si>
    <t>ADQUIRIR LICENCIAS OFIMÁTICAS PARA LOS EQUIPOS DE COMPUTO QUE SE ADQUIRIERON EN LA PRESENTE VIGENCIA A NIVEL NACIONAL EN LA RAMA JUDICIAL.</t>
  </si>
  <si>
    <t>Unión Temporal DELL EMC</t>
  </si>
  <si>
    <t>220 DE 2018</t>
  </si>
  <si>
    <t xml:space="preserve">PRESTAR LOS SERVICIOS DE DATA CENTER Y SEGURIDAD PERIMETRAL PARA LA RAMA JUDICIAL. </t>
  </si>
  <si>
    <t xml:space="preserve">CENTURY LINK COLOMBIA S.A. </t>
  </si>
  <si>
    <t>138 DE 2019</t>
  </si>
  <si>
    <t>PRESTAR EL SERVICIO DE INSPECCIÓN TÉCNICA Y CERTIFICACIÓN DE LOS SISTEMAS DE TRANSPORTE VERTICAL –ASCENSORES- Y PUERTAS ELÉCTRICAS INSTALADOS EN LOS EDIFICIOS PROPIEDAD DE LA RAMA JUDICIAL NIVEL CENTRAL</t>
  </si>
  <si>
    <t xml:space="preserve">PARAMETRIZANDO INGENIERIA SAS </t>
  </si>
  <si>
    <t>017 DE 2021</t>
  </si>
  <si>
    <t>PRESTAR EL SERVICIO DE SUSCRIPCIÓN AL DIARIO OFICIAL Y PUBLICAR EN EL MISMO, LOS ACUERDOS, RESOLUCIONES Y DEMÁS ACTOS ADMINISTRATIVOS DE CARÁCTER GENERAL QUE POR SU NATURALEZA REQUIEREN LAS ALTAS CORTES, LA COMISIÓN NACIONAL DE DISCIPLINA JUDICIAL, EL CONSEJO SUPERIOR DE LA JUDICATURA Y LA DIRECCIÓN EJECUTIVA DE ADMINISTRACIÓN JUDICIAL</t>
  </si>
  <si>
    <t>098 DE 2020</t>
  </si>
  <si>
    <t>103 DE 2021</t>
  </si>
  <si>
    <t>085 DE 2020</t>
  </si>
  <si>
    <t>100 DE 2020</t>
  </si>
  <si>
    <t>118 DE 2021</t>
  </si>
  <si>
    <t>203 DE 2019</t>
  </si>
  <si>
    <t>ADQUIRIR LICENCIAS DE SOFTWARE DE PRODUCTOS MICROSOFT, CONTEMPLA 8 LICENCIAS DE SQL SERVER ENTERPRISE CON SA, RENOVACIÓN DE SOFTWARE ASSURANCE PARA 90 LICENCIAS SQL SERVER ENTERPRISE Y 34 LICENCIAS DE POWER BI. 3</t>
  </si>
  <si>
    <t>ANGELA PATRICIA RAMIREZ ALVIRA</t>
  </si>
  <si>
    <t>PRESTAR EL SERVICIO DE MANTENIMIENTO Y SOPORTE DE LA APLICACIÓN EN AMBIENTE WEB PARA LA GESTIÓN DE PROCESOS “JUSTICIA XXI WEB”</t>
  </si>
  <si>
    <t>DATA TOOLS S. A.</t>
  </si>
  <si>
    <t>JORGE ELIECER PACHON
BALLEN - FREDERY HUMBERTO RAMOS"</t>
  </si>
  <si>
    <t>SUMINISTRO E INSTALACION MOBILIARIO PARA SEDE JUDICIAL LOS PASTIOS - NORTE SANTANDER</t>
  </si>
  <si>
    <t xml:space="preserve">PEDRO EDGAR PAEZ PINZON </t>
  </si>
  <si>
    <t>PRESTAR EL SERVICIO DE SOPORTE Y MANTENIMIENTO DEL SISTEMA DE INFORMACIÓN SIRNA SISTEMA DE INFORMACIÓN DEL REGISTRO NACIONAL DE ABOGADOS Y AUXILIARES DE LA JUSTICIA) DEL CONSEJO SUPERIOR DE LA JUDICATURA.</t>
  </si>
  <si>
    <t>NEXURA INTERNACIONAL S A S</t>
  </si>
  <si>
    <t>PRESTAR LOS SERVICIOS DE SOPORTE, ASISTENCIA TÉCNICA Y DERECHO A ACTUALIZACIONES DEL
SOFTWARE CICERO DE GRABACIÓN DE AUDIENCIAS, LA CAPACITACIÓN TÉCNICA Y FUNCIONAL
INTEGRAL DE LAS NUEVAS VERSIONES DEL SISTEMA Y LA ADQUISICIÓN DE LICENCIAMIENTO DE PUNTOS DE INFORMACIÓN AL PÚBLICO</t>
  </si>
  <si>
    <t>CORE GRID, S. L.</t>
  </si>
  <si>
    <t>ADQUIRIR POR SUSCRIPCIÓN EL DERECHO AL MANTENIMIENTO, ACTUALIZACIONES Y USO DE UNA BOLSA DE HORAS PARA CONTAR CON EL SOPORTE REQUERIDO POR EL APLICATIVO DE GRABACIÓN DE AUDIENCIAS CÍCERO, ASÍ COMO LA ADQUISICIÓN DE 30 LICENCIAS DE PUNTOS DE CONSULTA AL PÚBLICO SOBRE LA PROGRAMACIÓN DE LAS AUDIENCIAS</t>
  </si>
  <si>
    <t>PRESTAR EL SERVICIO ESPECIALIZADO DE SOPORTE Y MANTENIMIENTO AL APLICATIVO SIERJU –BI Y SUS COMPONENTES</t>
  </si>
  <si>
    <t xml:space="preserve">TRUST &amp; LEGAL SAS </t>
  </si>
  <si>
    <t>CARLOS FERNANDO GALINDO</t>
  </si>
  <si>
    <t>´91095</t>
  </si>
  <si>
    <t>´91610</t>
  </si>
  <si>
    <t>´91368</t>
  </si>
  <si>
    <t>PANAMERICANA LIBRERÍA Y PAPELERERIA S.A.</t>
  </si>
  <si>
    <t>IFX Networks Colombia SAS</t>
  </si>
  <si>
    <t>UT SOLUCIÓN FERRETERA PARA COLOMBIA</t>
  </si>
  <si>
    <t>Adquirir tableros y trípodes (caballetes) con destino a dependencias administrativas y Escuela Judicial Rodrigo Lara Bonilla, adscritas al Consejo Superior de la Judicatura y a la Sala Especial de Instrucción de la Corte Suprema de Justicia, ubicación 9°piso, T B, Calle 72.</t>
  </si>
  <si>
    <t>Adquirir los servicios de Nube Privada para la Rama Judicial</t>
  </si>
  <si>
    <t>Adquirir herramientas, artículos de ferretería y eléctricos para adelantar las actividades de mejoramiento y mantenimiento a la infraestructura física del nivel central de la Rama Judicial</t>
  </si>
  <si>
    <t>VALOR INICIAL</t>
  </si>
  <si>
    <t xml:space="preserve"> ADICIONES : VALOR TOTAL </t>
  </si>
  <si>
    <t>FECHA TERMINACIÓN CONTRATO INCLUIDA PRORROGAS y SUSPENSIONES</t>
  </si>
  <si>
    <t xml:space="preserve"> VALOR TOTAL DEL CONVENIO o CONTRATO (En pesos) </t>
  </si>
  <si>
    <t>CONTRATOS Y CONVENIOS INTERADMINISTRATIVOS EN EJECUCIÓN, SUSCRITOS Y MODIFICADOS JUNIO 2022</t>
  </si>
  <si>
    <t>NUMERO DE ORDEN DE COMPRA</t>
  </si>
  <si>
    <t>086 DE 2022</t>
  </si>
  <si>
    <t>092 DE 2022</t>
  </si>
  <si>
    <t>093 DE 2022</t>
  </si>
  <si>
    <t>ORDENES DE COMPRA SUSCRTAS EN JUNIO DE 2022</t>
  </si>
  <si>
    <t>% REPORTADOS POR LOS SUPERVISORES</t>
  </si>
  <si>
    <t>CONTRATOS EN EJECECUCIÓN, SUSCRITOS, MODIFICADOS Y LIQUIDADOS EN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</si>
</sst>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yyyy/mm/dd"/>
    <numFmt numFmtId="165" formatCode="[$$-240A]\ #,##0"/>
    <numFmt numFmtId="166" formatCode="_-[$$-240A]\ * #,##0_-;\-[$$-240A]\ * #,##0_-;_-[$$-240A]\ * &quot;-&quot;_-;_-@_-"/>
    <numFmt numFmtId="167" formatCode="&quot;$&quot;#,##0"/>
  </numFmts>
  <fonts count="22">
    <font>
      <sz val="11"/>
      <color indexed="8"/>
      <name val="Calibri"/>
      <family val="2"/>
      <scheme val="minor"/>
    </font>
    <font>
      <sz val="11"/>
      <color indexed="8"/>
      <name val="Calibri"/>
      <family val="2"/>
      <scheme val="minor"/>
    </font>
    <font>
      <sz val="10"/>
      <color rgb="FF000000"/>
      <name val="Arial"/>
      <family val="2"/>
    </font>
    <font>
      <sz val="11"/>
      <name val="Calibri"/>
      <family val="2"/>
      <scheme val="minor"/>
    </font>
    <font>
      <sz val="10"/>
      <name val="Arial"/>
      <family val="2"/>
    </font>
    <font>
      <sz val="10"/>
      <name val="Calibri (Cuerpo)_x0000_"/>
    </font>
    <font>
      <b/>
      <sz val="10"/>
      <name val="Calibri (Cuerpo)_x0000_"/>
    </font>
    <font>
      <sz val="11"/>
      <color rgb="FF000000"/>
      <name val="Calibri"/>
      <family val="2"/>
      <scheme val="minor"/>
    </font>
    <font>
      <sz val="8"/>
      <name val="Calibri"/>
      <family val="2"/>
      <scheme val="minor"/>
    </font>
    <font>
      <sz val="11"/>
      <color indexed="8"/>
      <name val="Calibri (Cuerpo)"/>
    </font>
    <font>
      <b/>
      <sz val="18"/>
      <color rgb="FFFFFFFF"/>
      <name val="Calibri"/>
      <family val="2"/>
    </font>
    <font>
      <sz val="11"/>
      <color rgb="FF000000"/>
      <name val="Calibri"/>
      <family val="2"/>
    </font>
    <font>
      <sz val="9"/>
      <color indexed="8"/>
      <name val="Calibri (Cuerpo)"/>
    </font>
    <font>
      <b/>
      <sz val="9"/>
      <color rgb="FFFFFFFF"/>
      <name val="Calibri"/>
    </font>
    <font>
      <b/>
      <sz val="9"/>
      <color rgb="FFFFFFFF"/>
      <name val="Calibri"/>
      <family val="2"/>
    </font>
    <font>
      <b/>
      <sz val="20"/>
      <color rgb="FFFFFFFF"/>
      <name val="Calibri"/>
      <family val="2"/>
    </font>
    <font>
      <b/>
      <sz val="8"/>
      <color rgb="FFFFFFFF"/>
      <name val="Calibri"/>
      <family val="2"/>
    </font>
    <font>
      <sz val="8"/>
      <color rgb="FF000000"/>
      <name val="Calibri"/>
      <family val="2"/>
    </font>
    <font>
      <b/>
      <sz val="11"/>
      <color indexed="8"/>
      <name val="Calibri"/>
      <family val="2"/>
      <scheme val="minor"/>
    </font>
    <font>
      <b/>
      <sz val="11"/>
      <color rgb="FF000000"/>
      <name val="Calibri"/>
      <family val="2"/>
      <scheme val="minor"/>
    </font>
    <font>
      <b/>
      <sz val="11"/>
      <name val="Calibri"/>
      <family val="2"/>
      <scheme val="minor"/>
    </font>
    <font>
      <sz val="8"/>
      <color indexed="8"/>
      <name val="Calibri (Cuerpo)"/>
    </font>
  </fonts>
  <fills count="7">
    <fill>
      <patternFill patternType="none"/>
    </fill>
    <fill>
      <patternFill patternType="gray125"/>
    </fill>
    <fill>
      <patternFill patternType="solid">
        <fgColor indexed="43"/>
      </patternFill>
    </fill>
    <fill>
      <patternFill patternType="solid">
        <fgColor indexed="9"/>
      </patternFill>
    </fill>
    <fill>
      <patternFill patternType="none">
        <fgColor indexed="11"/>
      </patternFill>
    </fill>
    <fill>
      <patternFill patternType="solid">
        <fgColor theme="7" tint="0.79998168889431442"/>
        <bgColor indexed="64"/>
      </patternFill>
    </fill>
    <fill>
      <patternFill patternType="solid">
        <fgColor rgb="FF666699"/>
        <bgColor rgb="FF000000"/>
      </patternFill>
    </fill>
  </fills>
  <borders count="12">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s>
  <cellStyleXfs count="7">
    <xf numFmtId="0" fontId="0" fillId="0" borderId="0"/>
    <xf numFmtId="0" fontId="1" fillId="4" borderId="1"/>
    <xf numFmtId="0" fontId="1" fillId="4" borderId="1"/>
    <xf numFmtId="0" fontId="1" fillId="4" borderId="1"/>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2" borderId="1" xfId="0" applyFill="1" applyBorder="1" applyAlignment="1">
      <alignment horizontal="center" vertical="center"/>
    </xf>
    <xf numFmtId="0" fontId="5" fillId="4" borderId="2" xfId="3" applyFont="1" applyBorder="1" applyAlignment="1" applyProtection="1">
      <alignment vertical="center"/>
      <protection locked="0"/>
    </xf>
    <xf numFmtId="0" fontId="6" fillId="4" borderId="2" xfId="3" applyFont="1" applyBorder="1" applyAlignment="1" applyProtection="1">
      <alignment vertical="center"/>
      <protection locked="0"/>
    </xf>
    <xf numFmtId="164" fontId="5" fillId="4" borderId="2" xfId="3" applyNumberFormat="1" applyFont="1" applyBorder="1" applyAlignment="1" applyProtection="1">
      <alignment horizontal="center" vertical="center"/>
      <protection locked="0"/>
    </xf>
    <xf numFmtId="9" fontId="5" fillId="4" borderId="2" xfId="3" applyNumberFormat="1" applyFont="1" applyBorder="1" applyAlignment="1" applyProtection="1">
      <alignment horizontal="center" vertical="center"/>
      <protection locked="0"/>
    </xf>
    <xf numFmtId="164" fontId="5" fillId="4" borderId="2" xfId="3" applyNumberFormat="1" applyFont="1" applyBorder="1" applyAlignment="1" applyProtection="1">
      <alignment horizontal="left" vertical="center"/>
      <protection locked="0"/>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0" borderId="0" xfId="0" applyAlignment="1">
      <alignment horizontal="left" vertical="center" wrapText="1"/>
    </xf>
    <xf numFmtId="43" fontId="0" fillId="2" borderId="1" xfId="5" applyFont="1" applyFill="1" applyBorder="1" applyAlignment="1">
      <alignment horizontal="center" vertical="center" wrapText="1"/>
    </xf>
    <xf numFmtId="0" fontId="0" fillId="5" borderId="0" xfId="0" applyFill="1" applyAlignment="1">
      <alignment vertical="center" wrapText="1"/>
    </xf>
    <xf numFmtId="0" fontId="0" fillId="0" borderId="0" xfId="0" applyAlignment="1">
      <alignment horizontal="center" vertical="center" wrapText="1"/>
    </xf>
    <xf numFmtId="0" fontId="0" fillId="0" borderId="2" xfId="0" applyFill="1" applyBorder="1" applyAlignment="1" applyProtection="1">
      <alignment vertical="center" wrapText="1"/>
      <protection locked="0"/>
    </xf>
    <xf numFmtId="164" fontId="0" fillId="0" borderId="2" xfId="0" applyNumberFormat="1" applyFill="1" applyBorder="1" applyAlignment="1" applyProtection="1">
      <alignment horizontal="left" vertical="center" wrapText="1"/>
      <protection locked="0"/>
    </xf>
    <xf numFmtId="164" fontId="0" fillId="0" borderId="2" xfId="0" applyNumberFormat="1" applyFill="1" applyBorder="1" applyAlignment="1" applyProtection="1">
      <alignment horizontal="center" vertical="center" wrapText="1"/>
      <protection locked="0"/>
    </xf>
    <xf numFmtId="9" fontId="0" fillId="0" borderId="2" xfId="4" applyFont="1" applyFill="1" applyBorder="1" applyAlignment="1" applyProtection="1">
      <alignment horizontal="center" vertical="center" wrapText="1"/>
      <protection locked="0"/>
    </xf>
    <xf numFmtId="0" fontId="0" fillId="0" borderId="0" xfId="0" applyFill="1" applyAlignment="1">
      <alignment vertical="center" wrapText="1"/>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Fill="1" applyBorder="1" applyAlignment="1">
      <alignment horizontal="right" vertical="center"/>
    </xf>
    <xf numFmtId="0" fontId="7" fillId="0" borderId="3" xfId="0" applyFont="1" applyFill="1" applyBorder="1" applyAlignment="1">
      <alignment horizontal="left" vertical="center"/>
    </xf>
    <xf numFmtId="9" fontId="2" fillId="0" borderId="3" xfId="0" applyNumberFormat="1" applyFont="1" applyFill="1" applyBorder="1" applyAlignment="1">
      <alignment horizontal="center" vertical="center" wrapText="1"/>
    </xf>
    <xf numFmtId="0" fontId="7" fillId="0" borderId="1" xfId="0" applyFont="1" applyFill="1" applyBorder="1"/>
    <xf numFmtId="10" fontId="4" fillId="0" borderId="4" xfId="0" applyNumberFormat="1" applyFont="1" applyFill="1" applyBorder="1" applyAlignment="1">
      <alignment horizontal="center" vertical="center" wrapText="1"/>
    </xf>
    <xf numFmtId="0" fontId="3" fillId="0" borderId="2" xfId="0" applyFont="1" applyFill="1" applyBorder="1" applyAlignment="1" applyProtection="1">
      <alignment vertical="center" wrapText="1"/>
      <protection locked="0"/>
    </xf>
    <xf numFmtId="164" fontId="3" fillId="0" borderId="2" xfId="0" applyNumberFormat="1" applyFont="1" applyFill="1" applyBorder="1" applyAlignment="1" applyProtection="1">
      <alignment horizontal="left" vertical="center" wrapText="1"/>
      <protection locked="0"/>
    </xf>
    <xf numFmtId="164" fontId="3" fillId="0" borderId="2" xfId="0" applyNumberFormat="1" applyFont="1" applyFill="1" applyBorder="1" applyAlignment="1" applyProtection="1">
      <alignment horizontal="center" vertical="center" wrapText="1"/>
      <protection locked="0"/>
    </xf>
    <xf numFmtId="9" fontId="3" fillId="0" borderId="2" xfId="4" applyFont="1" applyFill="1" applyBorder="1" applyAlignment="1" applyProtection="1">
      <alignment horizontal="center" vertical="center" wrapText="1"/>
      <protection locked="0"/>
    </xf>
    <xf numFmtId="0" fontId="3" fillId="0" borderId="0" xfId="0" applyFont="1" applyFill="1" applyAlignment="1">
      <alignment vertical="center" wrapText="1"/>
    </xf>
    <xf numFmtId="0" fontId="0" fillId="0" borderId="0" xfId="0" applyAlignment="1">
      <alignment vertical="center" wrapText="1"/>
    </xf>
    <xf numFmtId="43" fontId="0" fillId="0" borderId="2" xfId="5" applyFont="1" applyFill="1" applyBorder="1" applyAlignment="1" applyProtection="1">
      <alignment horizontal="center" vertical="center" wrapText="1"/>
      <protection locked="0"/>
    </xf>
    <xf numFmtId="165" fontId="0" fillId="0" borderId="0" xfId="0" applyNumberFormat="1"/>
    <xf numFmtId="165" fontId="5" fillId="4" borderId="2" xfId="3" applyNumberFormat="1" applyFont="1" applyBorder="1" applyAlignment="1" applyProtection="1">
      <alignment vertical="center"/>
      <protection locked="0"/>
    </xf>
    <xf numFmtId="165" fontId="0" fillId="2" borderId="1" xfId="0" applyNumberFormat="1" applyFill="1" applyBorder="1" applyAlignment="1">
      <alignment horizontal="center" vertical="center"/>
    </xf>
    <xf numFmtId="0" fontId="0" fillId="0" borderId="0" xfId="0" applyAlignment="1">
      <alignment horizontal="left"/>
    </xf>
    <xf numFmtId="0" fontId="0" fillId="2" borderId="1" xfId="0" applyFill="1" applyBorder="1" applyAlignment="1">
      <alignment horizontal="left" vertical="center"/>
    </xf>
    <xf numFmtId="14" fontId="0" fillId="0" borderId="0" xfId="0" applyNumberFormat="1"/>
    <xf numFmtId="0" fontId="9" fillId="0" borderId="0" xfId="0" applyFont="1" applyAlignment="1">
      <alignment horizontal="center"/>
    </xf>
    <xf numFmtId="0" fontId="11" fillId="4" borderId="1" xfId="0" applyFont="1" applyFill="1" applyBorder="1" applyAlignment="1">
      <alignment wrapText="1"/>
    </xf>
    <xf numFmtId="9" fontId="9" fillId="0" borderId="0" xfId="4" applyFont="1" applyAlignment="1">
      <alignment horizontal="center"/>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1" fillId="4" borderId="1" xfId="0"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0" fillId="0" borderId="0" xfId="0" applyAlignment="1">
      <alignment horizontal="center" vertical="top"/>
    </xf>
    <xf numFmtId="0" fontId="16" fillId="6" borderId="10" xfId="0" applyFont="1" applyFill="1" applyBorder="1" applyAlignment="1">
      <alignment horizontal="center" vertical="center" wrapText="1"/>
    </xf>
    <xf numFmtId="166" fontId="16" fillId="6" borderId="10" xfId="0" applyNumberFormat="1" applyFont="1" applyFill="1" applyBorder="1" applyAlignment="1">
      <alignment horizontal="left" vertical="center" wrapText="1"/>
    </xf>
    <xf numFmtId="0" fontId="16" fillId="6" borderId="10" xfId="0" applyFont="1" applyFill="1" applyBorder="1" applyAlignment="1">
      <alignment horizontal="center" vertical="center"/>
    </xf>
    <xf numFmtId="0" fontId="17" fillId="4" borderId="1" xfId="0" applyFont="1" applyFill="1" applyBorder="1" applyAlignment="1">
      <alignment horizontal="center" vertical="center" wrapText="1"/>
    </xf>
    <xf numFmtId="0" fontId="0" fillId="0" borderId="0" xfId="0" applyAlignment="1">
      <alignment horizontal="center" vertical="center"/>
    </xf>
    <xf numFmtId="0" fontId="0" fillId="3" borderId="4" xfId="0" applyFill="1" applyBorder="1" applyAlignment="1" applyProtection="1">
      <alignment vertical="center"/>
      <protection locked="0"/>
    </xf>
    <xf numFmtId="0" fontId="12" fillId="0" borderId="0" xfId="0" applyFont="1" applyAlignment="1">
      <alignment horizontal="center" vertical="center" wrapText="1"/>
    </xf>
    <xf numFmtId="9" fontId="12" fillId="0" borderId="0" xfId="4" applyFont="1" applyAlignment="1">
      <alignment horizontal="center" vertical="center" wrapText="1"/>
    </xf>
    <xf numFmtId="0" fontId="0" fillId="3" borderId="4" xfId="0" applyFill="1" applyBorder="1" applyAlignment="1" applyProtection="1">
      <alignment vertical="center" wrapText="1"/>
      <protection locked="0"/>
    </xf>
    <xf numFmtId="0" fontId="0" fillId="0" borderId="0" xfId="0" applyAlignment="1">
      <alignment wrapText="1"/>
    </xf>
    <xf numFmtId="0" fontId="0" fillId="3" borderId="4" xfId="0" applyFill="1" applyBorder="1" applyAlignment="1" applyProtection="1">
      <alignment horizontal="center" vertical="center"/>
      <protection locked="0"/>
    </xf>
    <xf numFmtId="0" fontId="0" fillId="0" borderId="0" xfId="0" applyAlignment="1">
      <alignment horizontal="center"/>
    </xf>
    <xf numFmtId="167" fontId="13" fillId="6" borderId="9" xfId="0" applyNumberFormat="1" applyFont="1" applyFill="1" applyBorder="1" applyAlignment="1">
      <alignment horizontal="center" vertical="center" wrapText="1"/>
    </xf>
    <xf numFmtId="167" fontId="0" fillId="3" borderId="4" xfId="0" applyNumberFormat="1" applyFill="1" applyBorder="1" applyAlignment="1" applyProtection="1">
      <alignment vertical="center"/>
      <protection locked="0"/>
    </xf>
    <xf numFmtId="167" fontId="0" fillId="2" borderId="1" xfId="0" applyNumberFormat="1" applyFill="1" applyBorder="1" applyAlignment="1">
      <alignment horizontal="center" vertical="center"/>
    </xf>
    <xf numFmtId="167" fontId="0" fillId="0" borderId="0" xfId="0" applyNumberFormat="1"/>
    <xf numFmtId="164" fontId="0" fillId="3" borderId="4" xfId="0" applyNumberFormat="1" applyFill="1" applyBorder="1" applyAlignment="1" applyProtection="1">
      <alignment horizontal="center" vertical="center"/>
      <protection locked="0"/>
    </xf>
    <xf numFmtId="0" fontId="18" fillId="3" borderId="4" xfId="0" applyFont="1" applyFill="1" applyBorder="1" applyAlignment="1" applyProtection="1">
      <alignment vertical="center"/>
      <protection locked="0"/>
    </xf>
    <xf numFmtId="14" fontId="11" fillId="4" borderId="1" xfId="0" applyNumberFormat="1" applyFont="1" applyFill="1" applyBorder="1" applyAlignment="1">
      <alignment wrapText="1"/>
    </xf>
    <xf numFmtId="9" fontId="0" fillId="0" borderId="4" xfId="4" applyFont="1" applyBorder="1" applyAlignment="1">
      <alignment horizontal="center" vertical="center"/>
    </xf>
    <xf numFmtId="166" fontId="0" fillId="0" borderId="0" xfId="6" applyNumberFormat="1" applyFont="1" applyAlignment="1">
      <alignment vertical="center" wrapText="1"/>
    </xf>
    <xf numFmtId="166" fontId="0" fillId="0" borderId="2" xfId="6" applyNumberFormat="1" applyFont="1" applyFill="1" applyBorder="1" applyAlignment="1" applyProtection="1">
      <alignment vertical="center" wrapText="1"/>
      <protection locked="0"/>
    </xf>
    <xf numFmtId="166" fontId="3" fillId="0" borderId="2" xfId="6" applyNumberFormat="1" applyFont="1" applyFill="1" applyBorder="1" applyAlignment="1" applyProtection="1">
      <alignment vertical="center" wrapText="1"/>
      <protection locked="0"/>
    </xf>
    <xf numFmtId="166" fontId="0" fillId="2" borderId="1" xfId="6"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9" xfId="0" applyFont="1" applyFill="1" applyBorder="1" applyAlignment="1">
      <alignment vertical="center" wrapText="1"/>
    </xf>
    <xf numFmtId="0" fontId="21" fillId="0" borderId="0" xfId="0" applyFont="1" applyAlignment="1">
      <alignment horizontal="center" vertical="center"/>
    </xf>
    <xf numFmtId="9" fontId="21" fillId="0" borderId="0" xfId="4" applyFont="1" applyAlignment="1">
      <alignment horizontal="center" vertical="center"/>
    </xf>
    <xf numFmtId="0" fontId="18" fillId="0" borderId="2" xfId="0" applyFont="1" applyFill="1" applyBorder="1" applyAlignment="1" applyProtection="1">
      <alignment horizontal="center" vertical="center" wrapText="1"/>
      <protection locked="0"/>
    </xf>
    <xf numFmtId="0" fontId="19" fillId="0" borderId="3" xfId="0" applyFont="1" applyFill="1" applyBorder="1" applyAlignment="1">
      <alignment horizontal="center" vertical="center"/>
    </xf>
    <xf numFmtId="0" fontId="20" fillId="0" borderId="2"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16" fillId="6" borderId="10" xfId="0" applyFont="1" applyFill="1" applyBorder="1" applyAlignment="1">
      <alignment horizontal="left" vertical="center" wrapText="1"/>
    </xf>
    <xf numFmtId="0" fontId="5" fillId="4" borderId="2" xfId="3" applyFont="1" applyBorder="1" applyAlignment="1" applyProtection="1">
      <alignment vertical="center" wrapText="1"/>
      <protection locked="0"/>
    </xf>
    <xf numFmtId="0" fontId="3" fillId="0" borderId="2" xfId="0" applyFont="1" applyFill="1" applyBorder="1" applyAlignment="1">
      <alignment vertical="center" wrapText="1"/>
    </xf>
    <xf numFmtId="0" fontId="18" fillId="5" borderId="2" xfId="0" applyFont="1" applyFill="1" applyBorder="1" applyAlignment="1" applyProtection="1">
      <alignment horizontal="center" vertical="center" wrapText="1"/>
      <protection locked="0"/>
    </xf>
    <xf numFmtId="164" fontId="0" fillId="5" borderId="2" xfId="0" applyNumberFormat="1" applyFill="1" applyBorder="1" applyAlignment="1" applyProtection="1">
      <alignment horizontal="left" vertical="center" wrapText="1"/>
      <protection locked="0"/>
    </xf>
    <xf numFmtId="0" fontId="0" fillId="5" borderId="2" xfId="0" applyFill="1" applyBorder="1" applyAlignment="1" applyProtection="1">
      <alignment vertical="center" wrapText="1"/>
      <protection locked="0"/>
    </xf>
    <xf numFmtId="166" fontId="3" fillId="5" borderId="2" xfId="6" applyNumberFormat="1" applyFont="1" applyFill="1" applyBorder="1" applyAlignment="1" applyProtection="1">
      <alignment vertical="center" wrapText="1"/>
      <protection locked="0"/>
    </xf>
    <xf numFmtId="164" fontId="0" fillId="5" borderId="2" xfId="0" applyNumberFormat="1" applyFill="1" applyBorder="1" applyAlignment="1" applyProtection="1">
      <alignment horizontal="center" vertical="center" wrapText="1"/>
      <protection locked="0"/>
    </xf>
    <xf numFmtId="9" fontId="0" fillId="5" borderId="2" xfId="4"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1" fillId="4" borderId="6" xfId="0" applyFont="1" applyFill="1" applyBorder="1" applyAlignment="1">
      <alignment horizontal="center" wrapText="1"/>
    </xf>
    <xf numFmtId="0" fontId="15" fillId="6" borderId="11" xfId="0" applyFont="1" applyFill="1" applyBorder="1" applyAlignment="1">
      <alignment horizontal="left" vertical="top" wrapText="1"/>
    </xf>
    <xf numFmtId="0" fontId="15" fillId="6" borderId="6" xfId="0" applyFont="1" applyFill="1" applyBorder="1" applyAlignment="1">
      <alignment horizontal="left" vertical="top" wrapText="1"/>
    </xf>
  </cellXfs>
  <cellStyles count="7">
    <cellStyle name="Millares" xfId="5" builtinId="3"/>
    <cellStyle name="Moneda" xfId="6" builtinId="4"/>
    <cellStyle name="Normal" xfId="0" builtinId="0"/>
    <cellStyle name="Normal 2" xfId="1" xr:uid="{00000000-0005-0000-0000-000002000000}"/>
    <cellStyle name="Normal 3" xfId="3" xr:uid="{00000000-0005-0000-0000-000003000000}"/>
    <cellStyle name="Normal 7"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L351239"/>
  <sheetViews>
    <sheetView zoomScale="85" zoomScaleNormal="85" workbookViewId="0">
      <selection activeCell="A2" sqref="A2"/>
    </sheetView>
  </sheetViews>
  <sheetFormatPr baseColWidth="10" defaultColWidth="8.85546875" defaultRowHeight="45" customHeight="1"/>
  <cols>
    <col min="1" max="1" width="19.5703125" style="82" customWidth="1"/>
    <col min="2" max="2" width="14.140625" style="9" customWidth="1"/>
    <col min="3" max="3" width="19.5703125" style="30" customWidth="1"/>
    <col min="4" max="5" width="18.42578125" style="30" customWidth="1"/>
    <col min="6" max="6" width="28.7109375" style="30" customWidth="1"/>
    <col min="7" max="7" width="21.7109375" style="30" customWidth="1"/>
    <col min="8" max="8" width="26.85546875" style="30" customWidth="1"/>
    <col min="9" max="9" width="11.28515625" style="30" customWidth="1"/>
    <col min="10" max="11" width="16.28515625" style="68" customWidth="1"/>
    <col min="12" max="12" width="10.140625" style="30" customWidth="1"/>
    <col min="13" max="14" width="15.42578125" style="12" customWidth="1"/>
    <col min="15" max="16" width="14.85546875" style="30" customWidth="1"/>
    <col min="17" max="17" width="16.7109375" style="12" customWidth="1"/>
    <col min="18" max="16384" width="8.85546875" style="30"/>
  </cols>
  <sheetData>
    <row r="1" spans="1:220" s="38" customFormat="1" ht="45" customHeight="1">
      <c r="A1" s="93" t="s">
        <v>1207</v>
      </c>
      <c r="B1" s="94"/>
      <c r="C1" s="94"/>
      <c r="D1" s="94"/>
      <c r="E1" s="94"/>
      <c r="F1" s="94"/>
      <c r="G1" s="94"/>
      <c r="H1" s="94"/>
      <c r="I1" s="94"/>
      <c r="J1" s="94"/>
      <c r="K1" s="39"/>
      <c r="L1" s="39"/>
      <c r="M1" s="39"/>
      <c r="N1" s="39"/>
      <c r="O1" s="95" t="s">
        <v>1206</v>
      </c>
      <c r="P1" s="95"/>
      <c r="Q1" s="39"/>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row>
    <row r="2" spans="1:220" s="77" customFormat="1" ht="45" customHeight="1" thickBot="1">
      <c r="A2" s="73" t="s">
        <v>0</v>
      </c>
      <c r="B2" s="74" t="s">
        <v>1</v>
      </c>
      <c r="C2" s="74" t="s">
        <v>2</v>
      </c>
      <c r="D2" s="74" t="s">
        <v>3</v>
      </c>
      <c r="E2" s="74" t="s">
        <v>4</v>
      </c>
      <c r="F2" s="75" t="s">
        <v>5</v>
      </c>
      <c r="G2" s="76" t="s">
        <v>6</v>
      </c>
      <c r="H2" s="75" t="s">
        <v>7</v>
      </c>
      <c r="I2" s="75" t="s">
        <v>8</v>
      </c>
      <c r="J2" s="75" t="s">
        <v>1196</v>
      </c>
      <c r="K2" s="75" t="s">
        <v>1197</v>
      </c>
      <c r="L2" s="75" t="s">
        <v>10</v>
      </c>
      <c r="M2" s="75" t="s">
        <v>11</v>
      </c>
      <c r="N2" s="75" t="s">
        <v>1198</v>
      </c>
      <c r="O2" s="75" t="s">
        <v>13</v>
      </c>
      <c r="P2" s="75" t="s">
        <v>14</v>
      </c>
      <c r="Q2" s="75" t="s">
        <v>12</v>
      </c>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row>
    <row r="3" spans="1:220" s="17" customFormat="1" ht="45" customHeight="1" thickBot="1">
      <c r="A3" s="79" t="s">
        <v>16</v>
      </c>
      <c r="B3" s="14" t="s">
        <v>17</v>
      </c>
      <c r="C3" s="13" t="s">
        <v>18</v>
      </c>
      <c r="D3" s="13" t="s">
        <v>19</v>
      </c>
      <c r="E3" s="13" t="s">
        <v>20</v>
      </c>
      <c r="F3" s="13" t="s">
        <v>24</v>
      </c>
      <c r="G3" s="13" t="s">
        <v>15</v>
      </c>
      <c r="H3" s="13" t="s">
        <v>28</v>
      </c>
      <c r="I3" s="13">
        <v>1097</v>
      </c>
      <c r="J3" s="69">
        <v>0</v>
      </c>
      <c r="K3" s="69">
        <v>0</v>
      </c>
      <c r="L3" s="13">
        <v>914</v>
      </c>
      <c r="M3" s="15" t="s">
        <v>31</v>
      </c>
      <c r="N3" s="15" t="s">
        <v>32</v>
      </c>
      <c r="O3" s="16">
        <v>1</v>
      </c>
      <c r="P3" s="16">
        <v>1</v>
      </c>
      <c r="Q3" s="15" t="s">
        <v>15</v>
      </c>
    </row>
    <row r="4" spans="1:220" s="17" customFormat="1" ht="45" customHeight="1" thickBot="1">
      <c r="A4" s="79" t="s">
        <v>33</v>
      </c>
      <c r="B4" s="14" t="s">
        <v>34</v>
      </c>
      <c r="C4" s="13" t="s">
        <v>35</v>
      </c>
      <c r="D4" s="13" t="s">
        <v>36</v>
      </c>
      <c r="E4" s="13" t="s">
        <v>37</v>
      </c>
      <c r="F4" s="13" t="s">
        <v>39</v>
      </c>
      <c r="G4" s="13" t="s">
        <v>41</v>
      </c>
      <c r="H4" s="13" t="s">
        <v>42</v>
      </c>
      <c r="I4" s="13">
        <v>63</v>
      </c>
      <c r="J4" s="69">
        <v>5429483982</v>
      </c>
      <c r="K4" s="69">
        <v>0</v>
      </c>
      <c r="L4" s="13">
        <v>419</v>
      </c>
      <c r="M4" s="15" t="s">
        <v>43</v>
      </c>
      <c r="N4" s="15">
        <v>44154</v>
      </c>
      <c r="O4" s="16">
        <v>0.96</v>
      </c>
      <c r="P4" s="16">
        <v>0.95889999999999997</v>
      </c>
      <c r="Q4" s="15" t="s">
        <v>15</v>
      </c>
    </row>
    <row r="5" spans="1:220" s="17" customFormat="1" ht="45" customHeight="1" thickBot="1">
      <c r="A5" s="79" t="s">
        <v>44</v>
      </c>
      <c r="B5" s="14" t="s">
        <v>45</v>
      </c>
      <c r="C5" s="13" t="s">
        <v>46</v>
      </c>
      <c r="D5" s="13" t="s">
        <v>47</v>
      </c>
      <c r="E5" s="13" t="s">
        <v>48</v>
      </c>
      <c r="F5" s="13" t="s">
        <v>41</v>
      </c>
      <c r="G5" s="13" t="s">
        <v>15</v>
      </c>
      <c r="H5" s="13" t="s">
        <v>42</v>
      </c>
      <c r="I5" s="13">
        <v>55</v>
      </c>
      <c r="J5" s="69">
        <v>442775795</v>
      </c>
      <c r="K5" s="69">
        <v>0</v>
      </c>
      <c r="L5" s="13">
        <v>419</v>
      </c>
      <c r="M5" s="15" t="s">
        <v>43</v>
      </c>
      <c r="N5" s="15">
        <v>44154</v>
      </c>
      <c r="O5" s="16">
        <v>0.96</v>
      </c>
      <c r="P5" s="16">
        <v>0.95889999999999997</v>
      </c>
      <c r="Q5" s="15" t="s">
        <v>15</v>
      </c>
    </row>
    <row r="6" spans="1:220" s="17" customFormat="1" ht="45" customHeight="1" thickBot="1">
      <c r="A6" s="79" t="s">
        <v>49</v>
      </c>
      <c r="B6" s="14">
        <v>43313</v>
      </c>
      <c r="C6" s="13" t="s">
        <v>50</v>
      </c>
      <c r="D6" s="13" t="s">
        <v>47</v>
      </c>
      <c r="E6" s="13" t="s">
        <v>51</v>
      </c>
      <c r="F6" s="13" t="s">
        <v>53</v>
      </c>
      <c r="G6" s="13"/>
      <c r="H6" s="13" t="s">
        <v>54</v>
      </c>
      <c r="I6" s="13">
        <v>516</v>
      </c>
      <c r="J6" s="69">
        <v>5100000000</v>
      </c>
      <c r="K6" s="69">
        <v>0</v>
      </c>
      <c r="L6" s="13">
        <v>1552</v>
      </c>
      <c r="M6" s="15">
        <v>43321</v>
      </c>
      <c r="N6" s="15">
        <v>44957</v>
      </c>
      <c r="O6" s="16">
        <v>0.85</v>
      </c>
      <c r="P6" s="16">
        <v>0.91</v>
      </c>
      <c r="Q6" s="15"/>
    </row>
    <row r="7" spans="1:220" s="17" customFormat="1" ht="45" customHeight="1" thickBot="1">
      <c r="A7" s="79" t="s">
        <v>55</v>
      </c>
      <c r="B7" s="14" t="s">
        <v>56</v>
      </c>
      <c r="C7" s="13" t="s">
        <v>57</v>
      </c>
      <c r="D7" s="13" t="s">
        <v>19</v>
      </c>
      <c r="E7" s="13" t="s">
        <v>51</v>
      </c>
      <c r="F7" s="13" t="s">
        <v>59</v>
      </c>
      <c r="G7" s="13" t="s">
        <v>15</v>
      </c>
      <c r="H7" s="13" t="s">
        <v>61</v>
      </c>
      <c r="I7" s="13">
        <v>1096</v>
      </c>
      <c r="J7" s="69">
        <v>8706030806</v>
      </c>
      <c r="K7" s="69">
        <v>435532877</v>
      </c>
      <c r="L7" s="13">
        <v>270</v>
      </c>
      <c r="M7" s="15" t="s">
        <v>63</v>
      </c>
      <c r="N7" s="15">
        <v>44773</v>
      </c>
      <c r="O7" s="16">
        <v>0.98</v>
      </c>
      <c r="P7" s="16">
        <v>0.36</v>
      </c>
      <c r="Q7" s="15" t="s">
        <v>15</v>
      </c>
    </row>
    <row r="8" spans="1:220" s="17" customFormat="1" ht="45" customHeight="1" thickBot="1">
      <c r="A8" s="79" t="s">
        <v>64</v>
      </c>
      <c r="B8" s="14" t="s">
        <v>65</v>
      </c>
      <c r="C8" s="13" t="s">
        <v>66</v>
      </c>
      <c r="D8" s="13" t="s">
        <v>67</v>
      </c>
      <c r="E8" s="13" t="s">
        <v>68</v>
      </c>
      <c r="F8" s="13" t="s">
        <v>70</v>
      </c>
      <c r="G8" s="13" t="s">
        <v>15</v>
      </c>
      <c r="H8" s="13" t="s">
        <v>1091</v>
      </c>
      <c r="I8" s="13">
        <v>1096</v>
      </c>
      <c r="J8" s="69">
        <v>6876970980</v>
      </c>
      <c r="K8" s="69">
        <v>0</v>
      </c>
      <c r="L8" s="13">
        <v>276</v>
      </c>
      <c r="M8" s="15" t="s">
        <v>63</v>
      </c>
      <c r="N8" s="15" t="s">
        <v>71</v>
      </c>
      <c r="O8" s="16">
        <v>0.93</v>
      </c>
      <c r="P8" s="16">
        <v>0.61</v>
      </c>
      <c r="Q8" s="15" t="s">
        <v>15</v>
      </c>
    </row>
    <row r="9" spans="1:220" s="17" customFormat="1" ht="45" customHeight="1" thickBot="1">
      <c r="A9" s="79" t="s">
        <v>72</v>
      </c>
      <c r="B9" s="14" t="s">
        <v>73</v>
      </c>
      <c r="C9" s="13" t="s">
        <v>74</v>
      </c>
      <c r="D9" s="13" t="s">
        <v>36</v>
      </c>
      <c r="E9" s="13" t="s">
        <v>51</v>
      </c>
      <c r="F9" s="13" t="s">
        <v>76</v>
      </c>
      <c r="G9" s="13" t="s">
        <v>15</v>
      </c>
      <c r="H9" s="13" t="s">
        <v>77</v>
      </c>
      <c r="I9" s="13">
        <v>1081</v>
      </c>
      <c r="J9" s="69">
        <v>8515643947</v>
      </c>
      <c r="K9" s="69">
        <v>2790880147</v>
      </c>
      <c r="L9" s="13">
        <v>273</v>
      </c>
      <c r="M9" s="15" t="s">
        <v>73</v>
      </c>
      <c r="N9" s="15">
        <v>44773</v>
      </c>
      <c r="O9" s="16">
        <v>0.93</v>
      </c>
      <c r="P9" s="16">
        <v>0.9</v>
      </c>
      <c r="Q9" s="15" t="s">
        <v>15</v>
      </c>
    </row>
    <row r="10" spans="1:220" s="17" customFormat="1" ht="45" customHeight="1" thickBot="1">
      <c r="A10" s="79" t="s">
        <v>78</v>
      </c>
      <c r="B10" s="14" t="s">
        <v>79</v>
      </c>
      <c r="C10" s="13" t="s">
        <v>80</v>
      </c>
      <c r="D10" s="13" t="s">
        <v>47</v>
      </c>
      <c r="E10" s="13" t="s">
        <v>51</v>
      </c>
      <c r="F10" s="13" t="s">
        <v>81</v>
      </c>
      <c r="G10" s="13" t="s">
        <v>15</v>
      </c>
      <c r="H10" s="13" t="s">
        <v>82</v>
      </c>
      <c r="I10" s="13">
        <v>1036</v>
      </c>
      <c r="J10" s="69">
        <v>0</v>
      </c>
      <c r="K10" s="69">
        <v>0</v>
      </c>
      <c r="L10" s="13">
        <v>366</v>
      </c>
      <c r="M10" s="15" t="s">
        <v>83</v>
      </c>
      <c r="N10" s="15" t="s">
        <v>84</v>
      </c>
      <c r="O10" s="16">
        <v>0.87</v>
      </c>
      <c r="P10" s="16">
        <v>0</v>
      </c>
      <c r="Q10" s="15" t="s">
        <v>15</v>
      </c>
    </row>
    <row r="11" spans="1:220" s="17" customFormat="1" ht="45" customHeight="1" thickBot="1">
      <c r="A11" s="79" t="s">
        <v>85</v>
      </c>
      <c r="B11" s="14" t="s">
        <v>86</v>
      </c>
      <c r="C11" s="13" t="s">
        <v>87</v>
      </c>
      <c r="D11" s="13" t="s">
        <v>19</v>
      </c>
      <c r="E11" s="13" t="s">
        <v>88</v>
      </c>
      <c r="F11" s="13" t="s">
        <v>89</v>
      </c>
      <c r="G11" s="13" t="s">
        <v>15</v>
      </c>
      <c r="H11" s="13" t="s">
        <v>77</v>
      </c>
      <c r="I11" s="13">
        <v>1066</v>
      </c>
      <c r="J11" s="69">
        <v>1036732670</v>
      </c>
      <c r="K11" s="69">
        <v>281620449</v>
      </c>
      <c r="L11" s="13">
        <f>270+212</f>
        <v>482</v>
      </c>
      <c r="M11" s="15" t="s">
        <v>83</v>
      </c>
      <c r="N11" s="15">
        <v>44773</v>
      </c>
      <c r="O11" s="16">
        <v>0.9</v>
      </c>
      <c r="P11" s="16">
        <v>0.9</v>
      </c>
      <c r="Q11" s="15" t="s">
        <v>15</v>
      </c>
    </row>
    <row r="12" spans="1:220" s="17" customFormat="1" ht="45" customHeight="1" thickBot="1">
      <c r="A12" s="79" t="s">
        <v>90</v>
      </c>
      <c r="B12" s="14" t="s">
        <v>86</v>
      </c>
      <c r="C12" s="13" t="s">
        <v>91</v>
      </c>
      <c r="D12" s="13" t="s">
        <v>19</v>
      </c>
      <c r="E12" s="13" t="s">
        <v>88</v>
      </c>
      <c r="F12" s="13" t="s">
        <v>89</v>
      </c>
      <c r="G12" s="13" t="s">
        <v>15</v>
      </c>
      <c r="H12" s="13" t="s">
        <v>77</v>
      </c>
      <c r="I12" s="13">
        <v>1066</v>
      </c>
      <c r="J12" s="69">
        <v>888259189</v>
      </c>
      <c r="K12" s="69">
        <v>237709271</v>
      </c>
      <c r="L12" s="13">
        <v>270</v>
      </c>
      <c r="M12" s="15" t="s">
        <v>83</v>
      </c>
      <c r="N12" s="15" t="s">
        <v>71</v>
      </c>
      <c r="O12" s="16">
        <v>0.9</v>
      </c>
      <c r="P12" s="16">
        <v>0.9</v>
      </c>
      <c r="Q12" s="15" t="s">
        <v>15</v>
      </c>
    </row>
    <row r="13" spans="1:220" s="17" customFormat="1" ht="45" customHeight="1" thickBot="1">
      <c r="A13" s="79" t="s">
        <v>92</v>
      </c>
      <c r="B13" s="14" t="s">
        <v>86</v>
      </c>
      <c r="C13" s="13" t="s">
        <v>93</v>
      </c>
      <c r="D13" s="13" t="s">
        <v>19</v>
      </c>
      <c r="E13" s="13" t="s">
        <v>88</v>
      </c>
      <c r="F13" s="13" t="s">
        <v>89</v>
      </c>
      <c r="G13" s="13" t="s">
        <v>15</v>
      </c>
      <c r="H13" s="13" t="s">
        <v>77</v>
      </c>
      <c r="I13" s="13">
        <v>1066</v>
      </c>
      <c r="J13" s="69">
        <v>6939405622</v>
      </c>
      <c r="K13" s="69">
        <f>90000000+1634494572</f>
        <v>1724494572</v>
      </c>
      <c r="L13" s="13">
        <f>258+243</f>
        <v>501</v>
      </c>
      <c r="M13" s="15" t="s">
        <v>83</v>
      </c>
      <c r="N13" s="15">
        <v>44773</v>
      </c>
      <c r="O13" s="16">
        <v>0.9</v>
      </c>
      <c r="P13" s="16">
        <v>0.9</v>
      </c>
      <c r="Q13" s="15" t="s">
        <v>15</v>
      </c>
    </row>
    <row r="14" spans="1:220" s="17" customFormat="1" ht="45" customHeight="1" thickBot="1">
      <c r="A14" s="79" t="s">
        <v>94</v>
      </c>
      <c r="B14" s="14" t="s">
        <v>95</v>
      </c>
      <c r="C14" s="13" t="s">
        <v>96</v>
      </c>
      <c r="D14" s="13" t="s">
        <v>67</v>
      </c>
      <c r="E14" s="13" t="s">
        <v>51</v>
      </c>
      <c r="F14" s="13" t="s">
        <v>98</v>
      </c>
      <c r="G14" s="13" t="s">
        <v>15</v>
      </c>
      <c r="H14" s="13" t="s">
        <v>1091</v>
      </c>
      <c r="I14" s="13">
        <v>1049</v>
      </c>
      <c r="J14" s="69">
        <v>435332498</v>
      </c>
      <c r="K14" s="69">
        <f>107835296+40000000+102119366</f>
        <v>249954662</v>
      </c>
      <c r="L14" s="13">
        <f>212+60</f>
        <v>272</v>
      </c>
      <c r="M14" s="15" t="s">
        <v>100</v>
      </c>
      <c r="N14" s="15">
        <v>44773</v>
      </c>
      <c r="O14" s="16">
        <v>0.93</v>
      </c>
      <c r="P14" s="16">
        <v>0.79</v>
      </c>
      <c r="Q14" s="15" t="s">
        <v>15</v>
      </c>
    </row>
    <row r="15" spans="1:220" s="17" customFormat="1" ht="45" customHeight="1" thickBot="1">
      <c r="A15" s="79" t="s">
        <v>101</v>
      </c>
      <c r="B15" s="14" t="s">
        <v>99</v>
      </c>
      <c r="C15" s="13" t="s">
        <v>102</v>
      </c>
      <c r="D15" s="13" t="s">
        <v>36</v>
      </c>
      <c r="E15" s="13" t="s">
        <v>51</v>
      </c>
      <c r="F15" s="13" t="s">
        <v>104</v>
      </c>
      <c r="G15" s="13" t="s">
        <v>15</v>
      </c>
      <c r="H15" s="13" t="s">
        <v>1091</v>
      </c>
      <c r="I15" s="13">
        <v>1048</v>
      </c>
      <c r="J15" s="69">
        <v>979528426</v>
      </c>
      <c r="K15" s="69">
        <f>97351396+242182579+48566833</f>
        <v>388100808</v>
      </c>
      <c r="L15" s="13">
        <f>212+60</f>
        <v>272</v>
      </c>
      <c r="M15" s="15" t="s">
        <v>105</v>
      </c>
      <c r="N15" s="15">
        <v>44773</v>
      </c>
      <c r="O15" s="16">
        <v>0.93</v>
      </c>
      <c r="P15" s="16">
        <v>0.79</v>
      </c>
      <c r="Q15" s="15" t="s">
        <v>15</v>
      </c>
    </row>
    <row r="16" spans="1:220" s="17" customFormat="1" ht="45" customHeight="1" thickBot="1">
      <c r="A16" s="79" t="s">
        <v>106</v>
      </c>
      <c r="B16" s="14" t="s">
        <v>100</v>
      </c>
      <c r="C16" s="13" t="s">
        <v>107</v>
      </c>
      <c r="D16" s="13" t="s">
        <v>19</v>
      </c>
      <c r="E16" s="13" t="s">
        <v>51</v>
      </c>
      <c r="F16" s="13" t="s">
        <v>109</v>
      </c>
      <c r="G16" s="13" t="s">
        <v>15</v>
      </c>
      <c r="H16" s="13" t="s">
        <v>110</v>
      </c>
      <c r="I16" s="13">
        <v>1047</v>
      </c>
      <c r="J16" s="69">
        <v>203599390</v>
      </c>
      <c r="K16" s="69">
        <f>12063554+20000000+43235773</f>
        <v>75299327</v>
      </c>
      <c r="L16" s="13">
        <v>364</v>
      </c>
      <c r="M16" s="15" t="s">
        <v>111</v>
      </c>
      <c r="N16" s="15">
        <v>44865</v>
      </c>
      <c r="O16" s="16">
        <v>0.87</v>
      </c>
      <c r="P16" s="16">
        <v>0.82</v>
      </c>
      <c r="Q16" s="15" t="s">
        <v>15</v>
      </c>
    </row>
    <row r="17" spans="1:17" s="17" customFormat="1" ht="45" customHeight="1" thickBot="1">
      <c r="A17" s="79" t="s">
        <v>112</v>
      </c>
      <c r="B17" s="14" t="s">
        <v>111</v>
      </c>
      <c r="C17" s="13" t="s">
        <v>113</v>
      </c>
      <c r="D17" s="13" t="s">
        <v>19</v>
      </c>
      <c r="E17" s="13" t="s">
        <v>48</v>
      </c>
      <c r="F17" s="13" t="s">
        <v>53</v>
      </c>
      <c r="G17" s="13" t="s">
        <v>15</v>
      </c>
      <c r="H17" s="13" t="s">
        <v>115</v>
      </c>
      <c r="I17" s="13">
        <v>1325</v>
      </c>
      <c r="J17" s="69">
        <v>4064127086</v>
      </c>
      <c r="K17" s="69">
        <v>87563495</v>
      </c>
      <c r="L17" s="13">
        <v>0</v>
      </c>
      <c r="M17" s="15" t="s">
        <v>114</v>
      </c>
      <c r="N17" s="15" t="s">
        <v>117</v>
      </c>
      <c r="O17" s="16">
        <v>0.91</v>
      </c>
      <c r="P17" s="16">
        <v>0.95</v>
      </c>
      <c r="Q17" s="15" t="s">
        <v>15</v>
      </c>
    </row>
    <row r="18" spans="1:17" s="17" customFormat="1" ht="45" customHeight="1" thickBot="1">
      <c r="A18" s="79" t="s">
        <v>118</v>
      </c>
      <c r="B18" s="14" t="s">
        <v>119</v>
      </c>
      <c r="C18" s="13" t="s">
        <v>120</v>
      </c>
      <c r="D18" s="13" t="s">
        <v>121</v>
      </c>
      <c r="E18" s="13" t="s">
        <v>51</v>
      </c>
      <c r="F18" s="13" t="s">
        <v>122</v>
      </c>
      <c r="G18" s="13" t="s">
        <v>15</v>
      </c>
      <c r="H18" s="13" t="s">
        <v>915</v>
      </c>
      <c r="I18" s="13">
        <v>1101</v>
      </c>
      <c r="J18" s="69">
        <v>32289810</v>
      </c>
      <c r="K18" s="69">
        <v>6691860</v>
      </c>
      <c r="L18" s="13">
        <v>270</v>
      </c>
      <c r="M18" s="15" t="s">
        <v>123</v>
      </c>
      <c r="N18" s="15" t="s">
        <v>71</v>
      </c>
      <c r="O18" s="16">
        <v>0.93</v>
      </c>
      <c r="P18" s="16">
        <v>0.91</v>
      </c>
      <c r="Q18" s="15" t="s">
        <v>15</v>
      </c>
    </row>
    <row r="19" spans="1:17" s="17" customFormat="1" ht="45" customHeight="1" thickBot="1">
      <c r="A19" s="79" t="s">
        <v>124</v>
      </c>
      <c r="B19" s="14" t="s">
        <v>119</v>
      </c>
      <c r="C19" s="13" t="s">
        <v>125</v>
      </c>
      <c r="D19" s="13" t="s">
        <v>36</v>
      </c>
      <c r="E19" s="13" t="s">
        <v>51</v>
      </c>
      <c r="F19" s="13" t="s">
        <v>126</v>
      </c>
      <c r="G19" s="13" t="s">
        <v>15</v>
      </c>
      <c r="H19" s="13" t="s">
        <v>1091</v>
      </c>
      <c r="I19" s="13">
        <v>1038</v>
      </c>
      <c r="J19" s="69">
        <v>2516895222</v>
      </c>
      <c r="K19" s="69">
        <f>89395534+137635202+537820612</f>
        <v>764851348</v>
      </c>
      <c r="L19" s="13">
        <f>60+213</f>
        <v>273</v>
      </c>
      <c r="M19" s="15" t="s">
        <v>127</v>
      </c>
      <c r="N19" s="15">
        <v>44773</v>
      </c>
      <c r="O19" s="16">
        <v>0.93</v>
      </c>
      <c r="P19" s="16">
        <v>0.77</v>
      </c>
      <c r="Q19" s="15" t="s">
        <v>15</v>
      </c>
    </row>
    <row r="20" spans="1:17" s="17" customFormat="1" ht="45" customHeight="1" thickBot="1">
      <c r="A20" s="79" t="s">
        <v>128</v>
      </c>
      <c r="B20" s="14" t="s">
        <v>123</v>
      </c>
      <c r="C20" s="13" t="s">
        <v>129</v>
      </c>
      <c r="D20" s="13" t="s">
        <v>121</v>
      </c>
      <c r="E20" s="13" t="s">
        <v>51</v>
      </c>
      <c r="F20" s="13" t="s">
        <v>130</v>
      </c>
      <c r="G20" s="13" t="s">
        <v>15</v>
      </c>
      <c r="H20" s="13" t="s">
        <v>1091</v>
      </c>
      <c r="I20" s="13">
        <v>1039</v>
      </c>
      <c r="J20" s="69">
        <v>77737950</v>
      </c>
      <c r="K20" s="69">
        <v>0</v>
      </c>
      <c r="L20" s="13">
        <f>212+60</f>
        <v>272</v>
      </c>
      <c r="M20" s="15" t="s">
        <v>127</v>
      </c>
      <c r="N20" s="15">
        <v>44773</v>
      </c>
      <c r="O20" s="16">
        <v>0.93</v>
      </c>
      <c r="P20" s="16">
        <v>0.2</v>
      </c>
      <c r="Q20" s="15" t="s">
        <v>15</v>
      </c>
    </row>
    <row r="21" spans="1:17" s="17" customFormat="1" ht="45" customHeight="1" thickBot="1">
      <c r="A21" s="79" t="s">
        <v>131</v>
      </c>
      <c r="B21" s="14" t="s">
        <v>123</v>
      </c>
      <c r="C21" s="13" t="s">
        <v>132</v>
      </c>
      <c r="D21" s="13" t="s">
        <v>36</v>
      </c>
      <c r="E21" s="13" t="s">
        <v>51</v>
      </c>
      <c r="F21" s="13" t="s">
        <v>133</v>
      </c>
      <c r="G21" s="13" t="s">
        <v>15</v>
      </c>
      <c r="H21" s="13" t="s">
        <v>1091</v>
      </c>
      <c r="I21" s="13">
        <v>1039</v>
      </c>
      <c r="J21" s="69">
        <v>830406580</v>
      </c>
      <c r="K21" s="69">
        <f>51631351+73013271+185046761</f>
        <v>309691383</v>
      </c>
      <c r="L21" s="13">
        <f>60+212</f>
        <v>272</v>
      </c>
      <c r="M21" s="15" t="s">
        <v>127</v>
      </c>
      <c r="N21" s="15">
        <v>44773</v>
      </c>
      <c r="O21" s="16">
        <v>0.93</v>
      </c>
      <c r="P21" s="16">
        <v>0.88</v>
      </c>
      <c r="Q21" s="15" t="s">
        <v>15</v>
      </c>
    </row>
    <row r="22" spans="1:17" s="17" customFormat="1" ht="45" customHeight="1" thickBot="1">
      <c r="A22" s="79" t="s">
        <v>134</v>
      </c>
      <c r="B22" s="14" t="s">
        <v>123</v>
      </c>
      <c r="C22" s="13" t="s">
        <v>135</v>
      </c>
      <c r="D22" s="13" t="s">
        <v>36</v>
      </c>
      <c r="E22" s="13" t="s">
        <v>51</v>
      </c>
      <c r="F22" s="13" t="s">
        <v>136</v>
      </c>
      <c r="G22" s="13" t="s">
        <v>53</v>
      </c>
      <c r="H22" s="13" t="s">
        <v>15</v>
      </c>
      <c r="I22" s="13">
        <v>943</v>
      </c>
      <c r="J22" s="69">
        <v>67335112067</v>
      </c>
      <c r="K22" s="69">
        <v>0</v>
      </c>
      <c r="L22" s="13">
        <v>362</v>
      </c>
      <c r="M22" s="15" t="s">
        <v>137</v>
      </c>
      <c r="N22" s="15">
        <v>44769</v>
      </c>
      <c r="O22" s="16">
        <v>0.91</v>
      </c>
      <c r="P22" s="16">
        <v>0.71</v>
      </c>
      <c r="Q22" s="15" t="s">
        <v>15</v>
      </c>
    </row>
    <row r="23" spans="1:17" s="17" customFormat="1" ht="45" customHeight="1" thickBot="1">
      <c r="A23" s="79" t="s">
        <v>138</v>
      </c>
      <c r="B23" s="14" t="s">
        <v>123</v>
      </c>
      <c r="C23" s="13" t="s">
        <v>139</v>
      </c>
      <c r="D23" s="13" t="s">
        <v>67</v>
      </c>
      <c r="E23" s="13" t="s">
        <v>51</v>
      </c>
      <c r="F23" s="13" t="s">
        <v>141</v>
      </c>
      <c r="G23" s="13" t="s">
        <v>15</v>
      </c>
      <c r="H23" s="13" t="s">
        <v>77</v>
      </c>
      <c r="I23" s="13">
        <v>1036</v>
      </c>
      <c r="J23" s="69">
        <v>228108440</v>
      </c>
      <c r="K23" s="69">
        <f>79000000+44000000</f>
        <v>123000000</v>
      </c>
      <c r="L23" s="13">
        <v>31</v>
      </c>
      <c r="M23" s="15" t="s">
        <v>137</v>
      </c>
      <c r="N23" s="15">
        <v>44531</v>
      </c>
      <c r="O23" s="16">
        <v>0.93</v>
      </c>
      <c r="P23" s="16">
        <v>0.51</v>
      </c>
      <c r="Q23" s="15" t="s">
        <v>15</v>
      </c>
    </row>
    <row r="24" spans="1:17" s="17" customFormat="1" ht="45" customHeight="1" thickBot="1">
      <c r="A24" s="79" t="s">
        <v>142</v>
      </c>
      <c r="B24" s="14" t="s">
        <v>127</v>
      </c>
      <c r="C24" s="13" t="s">
        <v>143</v>
      </c>
      <c r="D24" s="13" t="s">
        <v>19</v>
      </c>
      <c r="E24" s="13" t="s">
        <v>51</v>
      </c>
      <c r="F24" s="13" t="s">
        <v>144</v>
      </c>
      <c r="G24" s="13" t="s">
        <v>15</v>
      </c>
      <c r="H24" s="13" t="s">
        <v>77</v>
      </c>
      <c r="I24" s="13">
        <v>1039</v>
      </c>
      <c r="J24" s="69">
        <v>962469840</v>
      </c>
      <c r="K24" s="69">
        <f>47351506+204387350</f>
        <v>251738856</v>
      </c>
      <c r="L24" s="13">
        <f>60+212</f>
        <v>272</v>
      </c>
      <c r="M24" s="15" t="s">
        <v>127</v>
      </c>
      <c r="N24" s="15">
        <v>44773</v>
      </c>
      <c r="O24" s="16">
        <v>0.92</v>
      </c>
      <c r="P24" s="16">
        <v>0.78</v>
      </c>
      <c r="Q24" s="15" t="s">
        <v>15</v>
      </c>
    </row>
    <row r="25" spans="1:17" s="17" customFormat="1" ht="45" customHeight="1" thickBot="1">
      <c r="A25" s="79" t="s">
        <v>145</v>
      </c>
      <c r="B25" s="14" t="s">
        <v>127</v>
      </c>
      <c r="C25" s="13" t="s">
        <v>146</v>
      </c>
      <c r="D25" s="13" t="s">
        <v>67</v>
      </c>
      <c r="E25" s="13" t="s">
        <v>51</v>
      </c>
      <c r="F25" s="13" t="s">
        <v>147</v>
      </c>
      <c r="G25" s="13" t="s">
        <v>15</v>
      </c>
      <c r="H25" s="13" t="s">
        <v>1091</v>
      </c>
      <c r="I25" s="13">
        <v>1039</v>
      </c>
      <c r="J25" s="69">
        <v>356070989</v>
      </c>
      <c r="K25" s="69">
        <f>9875722+35394590</f>
        <v>45270312</v>
      </c>
      <c r="L25" s="13">
        <f>60+212</f>
        <v>272</v>
      </c>
      <c r="M25" s="15" t="s">
        <v>127</v>
      </c>
      <c r="N25" s="15">
        <v>44773</v>
      </c>
      <c r="O25" s="16">
        <v>0.93</v>
      </c>
      <c r="P25" s="16">
        <v>0.51</v>
      </c>
      <c r="Q25" s="15" t="s">
        <v>15</v>
      </c>
    </row>
    <row r="26" spans="1:17" s="17" customFormat="1" ht="45" customHeight="1" thickBot="1">
      <c r="A26" s="79" t="s">
        <v>148</v>
      </c>
      <c r="B26" s="14" t="s">
        <v>127</v>
      </c>
      <c r="C26" s="13" t="s">
        <v>149</v>
      </c>
      <c r="D26" s="13" t="s">
        <v>36</v>
      </c>
      <c r="E26" s="13" t="s">
        <v>37</v>
      </c>
      <c r="F26" s="13" t="s">
        <v>150</v>
      </c>
      <c r="G26" s="13" t="s">
        <v>152</v>
      </c>
      <c r="H26" s="13" t="s">
        <v>15</v>
      </c>
      <c r="I26" s="13">
        <v>1039</v>
      </c>
      <c r="J26" s="69">
        <v>6464723502</v>
      </c>
      <c r="K26" s="69">
        <v>1547664986</v>
      </c>
      <c r="L26" s="13">
        <f>293+74</f>
        <v>367</v>
      </c>
      <c r="M26" s="15" t="s">
        <v>127</v>
      </c>
      <c r="N26" s="15">
        <v>44780</v>
      </c>
      <c r="O26" s="16">
        <v>0.93</v>
      </c>
      <c r="P26" s="16">
        <v>0.69</v>
      </c>
      <c r="Q26" s="15"/>
    </row>
    <row r="27" spans="1:17" s="17" customFormat="1" ht="45" customHeight="1" thickBot="1">
      <c r="A27" s="79" t="s">
        <v>153</v>
      </c>
      <c r="B27" s="14" t="s">
        <v>127</v>
      </c>
      <c r="C27" s="13" t="s">
        <v>154</v>
      </c>
      <c r="D27" s="13" t="s">
        <v>36</v>
      </c>
      <c r="E27" s="13" t="s">
        <v>155</v>
      </c>
      <c r="F27" s="13" t="s">
        <v>156</v>
      </c>
      <c r="G27" s="13" t="s">
        <v>15</v>
      </c>
      <c r="H27" s="13" t="s">
        <v>82</v>
      </c>
      <c r="I27" s="13">
        <v>1037</v>
      </c>
      <c r="J27" s="69">
        <v>45988156867</v>
      </c>
      <c r="K27" s="69">
        <v>0</v>
      </c>
      <c r="L27" s="13">
        <v>365</v>
      </c>
      <c r="M27" s="15" t="s">
        <v>158</v>
      </c>
      <c r="N27" s="15" t="s">
        <v>84</v>
      </c>
      <c r="O27" s="16">
        <v>0.87</v>
      </c>
      <c r="P27" s="16">
        <v>0.97</v>
      </c>
      <c r="Q27" s="31"/>
    </row>
    <row r="28" spans="1:17" s="17" customFormat="1" ht="45" customHeight="1" thickBot="1">
      <c r="A28" s="79" t="s">
        <v>159</v>
      </c>
      <c r="B28" s="14" t="s">
        <v>127</v>
      </c>
      <c r="C28" s="13" t="s">
        <v>160</v>
      </c>
      <c r="D28" s="13" t="s">
        <v>36</v>
      </c>
      <c r="E28" s="13" t="s">
        <v>37</v>
      </c>
      <c r="F28" s="13" t="s">
        <v>161</v>
      </c>
      <c r="G28" s="13" t="s">
        <v>162</v>
      </c>
      <c r="H28" s="13" t="s">
        <v>15</v>
      </c>
      <c r="I28" s="13">
        <v>1088</v>
      </c>
      <c r="J28" s="69">
        <v>6248255300</v>
      </c>
      <c r="K28" s="69">
        <v>0</v>
      </c>
      <c r="L28" s="13">
        <v>0</v>
      </c>
      <c r="M28" s="15" t="s">
        <v>127</v>
      </c>
      <c r="N28" s="15" t="s">
        <v>164</v>
      </c>
      <c r="O28" s="16">
        <v>0.87729999999999997</v>
      </c>
      <c r="P28" s="16">
        <v>0.26076723305464167</v>
      </c>
      <c r="Q28" s="15" t="s">
        <v>15</v>
      </c>
    </row>
    <row r="29" spans="1:17" s="17" customFormat="1" ht="45" customHeight="1" thickBot="1">
      <c r="A29" s="79" t="s">
        <v>165</v>
      </c>
      <c r="B29" s="14" t="s">
        <v>127</v>
      </c>
      <c r="C29" s="13" t="s">
        <v>160</v>
      </c>
      <c r="D29" s="13" t="s">
        <v>47</v>
      </c>
      <c r="E29" s="13" t="s">
        <v>48</v>
      </c>
      <c r="F29" s="13" t="s">
        <v>162</v>
      </c>
      <c r="G29" s="13" t="s">
        <v>15</v>
      </c>
      <c r="H29" s="13" t="s">
        <v>166</v>
      </c>
      <c r="I29" s="13">
        <v>1088</v>
      </c>
      <c r="J29" s="69">
        <v>449107428</v>
      </c>
      <c r="K29" s="69">
        <v>0</v>
      </c>
      <c r="L29" s="13">
        <v>0</v>
      </c>
      <c r="M29" s="15" t="s">
        <v>127</v>
      </c>
      <c r="N29" s="15" t="s">
        <v>164</v>
      </c>
      <c r="O29" s="16">
        <v>4.2299999999999997E-2</v>
      </c>
      <c r="P29" s="16">
        <v>0.16773226917101891</v>
      </c>
      <c r="Q29" s="15" t="s">
        <v>15</v>
      </c>
    </row>
    <row r="30" spans="1:17" s="17" customFormat="1" ht="45" customHeight="1" thickBot="1">
      <c r="A30" s="79" t="s">
        <v>167</v>
      </c>
      <c r="B30" s="14" t="s">
        <v>168</v>
      </c>
      <c r="C30" s="13" t="s">
        <v>169</v>
      </c>
      <c r="D30" s="13" t="s">
        <v>67</v>
      </c>
      <c r="E30" s="13" t="s">
        <v>51</v>
      </c>
      <c r="F30" s="13" t="s">
        <v>170</v>
      </c>
      <c r="G30" s="13" t="s">
        <v>15</v>
      </c>
      <c r="H30" s="13" t="s">
        <v>172</v>
      </c>
      <c r="I30" s="13">
        <v>666</v>
      </c>
      <c r="J30" s="69">
        <v>790845072</v>
      </c>
      <c r="K30" s="69">
        <f>12000000+427293186</f>
        <v>439293186</v>
      </c>
      <c r="L30" s="13">
        <f>75+326</f>
        <v>401</v>
      </c>
      <c r="M30" s="15" t="s">
        <v>171</v>
      </c>
      <c r="N30" s="15">
        <v>44718</v>
      </c>
      <c r="O30" s="16">
        <v>0.96</v>
      </c>
      <c r="P30" s="16">
        <v>0.84</v>
      </c>
      <c r="Q30" s="15" t="s">
        <v>15</v>
      </c>
    </row>
    <row r="31" spans="1:17" s="17" customFormat="1" ht="45" customHeight="1" thickBot="1">
      <c r="A31" s="79" t="s">
        <v>173</v>
      </c>
      <c r="B31" s="14" t="s">
        <v>174</v>
      </c>
      <c r="C31" s="13" t="s">
        <v>175</v>
      </c>
      <c r="D31" s="13" t="s">
        <v>19</v>
      </c>
      <c r="E31" s="13" t="s">
        <v>88</v>
      </c>
      <c r="F31" s="13" t="s">
        <v>177</v>
      </c>
      <c r="G31" s="13" t="s">
        <v>15</v>
      </c>
      <c r="H31" s="13" t="s">
        <v>179</v>
      </c>
      <c r="I31" s="13">
        <v>1019</v>
      </c>
      <c r="J31" s="69">
        <v>12904834814</v>
      </c>
      <c r="K31" s="69">
        <v>1965780338.5</v>
      </c>
      <c r="L31" s="13">
        <v>150</v>
      </c>
      <c r="M31" s="15" t="s">
        <v>178</v>
      </c>
      <c r="N31" s="15">
        <v>44895</v>
      </c>
      <c r="O31" s="16">
        <v>0.94</v>
      </c>
      <c r="P31" s="16">
        <v>0.94</v>
      </c>
      <c r="Q31" s="15" t="s">
        <v>15</v>
      </c>
    </row>
    <row r="32" spans="1:17" s="17" customFormat="1" ht="45" customHeight="1" thickBot="1">
      <c r="A32" s="79" t="s">
        <v>180</v>
      </c>
      <c r="B32" s="14" t="s">
        <v>181</v>
      </c>
      <c r="C32" s="13" t="s">
        <v>182</v>
      </c>
      <c r="D32" s="13" t="s">
        <v>36</v>
      </c>
      <c r="E32" s="13" t="s">
        <v>51</v>
      </c>
      <c r="F32" s="13" t="s">
        <v>183</v>
      </c>
      <c r="G32" s="13" t="s">
        <v>15</v>
      </c>
      <c r="H32" s="13" t="s">
        <v>185</v>
      </c>
      <c r="I32" s="13">
        <v>463</v>
      </c>
      <c r="J32" s="69">
        <v>7190000000</v>
      </c>
      <c r="K32" s="69">
        <v>0</v>
      </c>
      <c r="L32" s="13">
        <v>420</v>
      </c>
      <c r="M32" s="15" t="s">
        <v>184</v>
      </c>
      <c r="N32" s="15" t="s">
        <v>186</v>
      </c>
      <c r="O32" s="16">
        <v>0.99</v>
      </c>
      <c r="P32" s="16">
        <v>0</v>
      </c>
      <c r="Q32" s="15" t="s">
        <v>15</v>
      </c>
    </row>
    <row r="33" spans="1:18" s="17" customFormat="1" ht="45" customHeight="1" thickBot="1">
      <c r="A33" s="79" t="s">
        <v>187</v>
      </c>
      <c r="B33" s="14" t="s">
        <v>188</v>
      </c>
      <c r="C33" s="13" t="s">
        <v>189</v>
      </c>
      <c r="D33" s="13" t="s">
        <v>47</v>
      </c>
      <c r="E33" s="13" t="s">
        <v>190</v>
      </c>
      <c r="F33" s="13" t="s">
        <v>191</v>
      </c>
      <c r="G33" s="13" t="s">
        <v>15</v>
      </c>
      <c r="H33" s="13" t="s">
        <v>185</v>
      </c>
      <c r="I33" s="13">
        <v>382</v>
      </c>
      <c r="J33" s="69">
        <v>249999896</v>
      </c>
      <c r="K33" s="69">
        <v>0</v>
      </c>
      <c r="L33" s="13">
        <v>543</v>
      </c>
      <c r="M33" s="15" t="s">
        <v>192</v>
      </c>
      <c r="N33" s="15">
        <v>44773</v>
      </c>
      <c r="O33" s="16">
        <v>0.99</v>
      </c>
      <c r="P33" s="16">
        <v>0.54</v>
      </c>
      <c r="Q33" s="15" t="s">
        <v>15</v>
      </c>
    </row>
    <row r="34" spans="1:18" s="17" customFormat="1" ht="45" customHeight="1" thickBot="1">
      <c r="A34" s="79" t="s">
        <v>193</v>
      </c>
      <c r="B34" s="14" t="s">
        <v>194</v>
      </c>
      <c r="C34" s="13" t="s">
        <v>195</v>
      </c>
      <c r="D34" s="13" t="s">
        <v>36</v>
      </c>
      <c r="E34" s="13" t="s">
        <v>37</v>
      </c>
      <c r="F34" s="13" t="s">
        <v>197</v>
      </c>
      <c r="G34" s="13" t="s">
        <v>15</v>
      </c>
      <c r="H34" s="13" t="s">
        <v>198</v>
      </c>
      <c r="I34" s="13">
        <v>336</v>
      </c>
      <c r="J34" s="69">
        <v>1001601293</v>
      </c>
      <c r="K34" s="69">
        <v>325107628</v>
      </c>
      <c r="L34" s="13">
        <v>100</v>
      </c>
      <c r="M34" s="15" t="s">
        <v>199</v>
      </c>
      <c r="N34" s="15" t="s">
        <v>200</v>
      </c>
      <c r="O34" s="16">
        <v>0.99</v>
      </c>
      <c r="P34" s="16">
        <v>0.9339715158763634</v>
      </c>
      <c r="Q34" s="15" t="s">
        <v>15</v>
      </c>
    </row>
    <row r="35" spans="1:18" s="17" customFormat="1" ht="45" customHeight="1" thickBot="1">
      <c r="A35" s="80" t="s">
        <v>1092</v>
      </c>
      <c r="B35" s="14">
        <v>43825</v>
      </c>
      <c r="C35" s="19" t="s">
        <v>1093</v>
      </c>
      <c r="D35" s="19" t="s">
        <v>36</v>
      </c>
      <c r="E35" s="19" t="s">
        <v>37</v>
      </c>
      <c r="F35" s="92" t="s">
        <v>1094</v>
      </c>
      <c r="G35" s="18"/>
      <c r="H35" s="21" t="s">
        <v>198</v>
      </c>
      <c r="I35" s="20">
        <v>336</v>
      </c>
      <c r="J35" s="69">
        <v>3190366118</v>
      </c>
      <c r="K35" s="69">
        <v>184565856</v>
      </c>
      <c r="L35" s="18">
        <v>193</v>
      </c>
      <c r="M35" s="15">
        <v>43829</v>
      </c>
      <c r="N35" s="15">
        <v>44739</v>
      </c>
      <c r="O35" s="22">
        <v>0.65</v>
      </c>
      <c r="P35" s="22">
        <v>0.67</v>
      </c>
      <c r="Q35" s="18"/>
      <c r="R35" s="23"/>
    </row>
    <row r="36" spans="1:18" s="17" customFormat="1" ht="45" customHeight="1" thickBot="1">
      <c r="A36" s="79" t="s">
        <v>201</v>
      </c>
      <c r="B36" s="14" t="s">
        <v>199</v>
      </c>
      <c r="C36" s="13" t="s">
        <v>202</v>
      </c>
      <c r="D36" s="13" t="s">
        <v>67</v>
      </c>
      <c r="E36" s="13" t="s">
        <v>51</v>
      </c>
      <c r="F36" s="13" t="s">
        <v>203</v>
      </c>
      <c r="G36" s="13" t="s">
        <v>15</v>
      </c>
      <c r="H36" s="13" t="s">
        <v>204</v>
      </c>
      <c r="I36" s="13">
        <v>822</v>
      </c>
      <c r="J36" s="69">
        <v>13000000</v>
      </c>
      <c r="K36" s="69">
        <v>0</v>
      </c>
      <c r="L36" s="13">
        <v>130</v>
      </c>
      <c r="M36" s="15" t="s">
        <v>205</v>
      </c>
      <c r="N36" s="15" t="s">
        <v>71</v>
      </c>
      <c r="O36" s="16">
        <v>0.9</v>
      </c>
      <c r="P36" s="16">
        <v>0.62</v>
      </c>
      <c r="Q36" s="15" t="s">
        <v>15</v>
      </c>
    </row>
    <row r="37" spans="1:18" s="17" customFormat="1" ht="45" customHeight="1" thickBot="1">
      <c r="A37" s="79" t="s">
        <v>206</v>
      </c>
      <c r="B37" s="14" t="s">
        <v>199</v>
      </c>
      <c r="C37" s="13" t="s">
        <v>207</v>
      </c>
      <c r="D37" s="13" t="s">
        <v>47</v>
      </c>
      <c r="E37" s="13" t="s">
        <v>190</v>
      </c>
      <c r="F37" s="13" t="s">
        <v>208</v>
      </c>
      <c r="G37" s="13" t="s">
        <v>15</v>
      </c>
      <c r="H37" s="13" t="s">
        <v>185</v>
      </c>
      <c r="I37" s="13">
        <v>716</v>
      </c>
      <c r="J37" s="69">
        <v>1877463782</v>
      </c>
      <c r="K37" s="69">
        <v>0</v>
      </c>
      <c r="L37" s="13">
        <f>90+277</f>
        <v>367</v>
      </c>
      <c r="M37" s="15" t="s">
        <v>205</v>
      </c>
      <c r="N37" s="15">
        <v>44912</v>
      </c>
      <c r="O37" s="16">
        <v>0.67</v>
      </c>
      <c r="P37" s="16">
        <v>0.88</v>
      </c>
      <c r="Q37" s="15" t="s">
        <v>15</v>
      </c>
    </row>
    <row r="38" spans="1:18" s="17" customFormat="1" ht="45" customHeight="1" thickBot="1">
      <c r="A38" s="79" t="s">
        <v>209</v>
      </c>
      <c r="B38" s="14" t="s">
        <v>199</v>
      </c>
      <c r="C38" s="13" t="s">
        <v>210</v>
      </c>
      <c r="D38" s="13" t="s">
        <v>47</v>
      </c>
      <c r="E38" s="13" t="s">
        <v>48</v>
      </c>
      <c r="F38" s="13" t="s">
        <v>211</v>
      </c>
      <c r="G38" s="13" t="s">
        <v>15</v>
      </c>
      <c r="H38" s="13" t="s">
        <v>212</v>
      </c>
      <c r="I38" s="13">
        <v>336</v>
      </c>
      <c r="J38" s="69">
        <v>218898400</v>
      </c>
      <c r="K38" s="69">
        <v>25797144</v>
      </c>
      <c r="L38" s="13">
        <v>272</v>
      </c>
      <c r="M38" s="15" t="s">
        <v>205</v>
      </c>
      <c r="N38" s="15">
        <v>44770</v>
      </c>
      <c r="O38" s="24">
        <v>0.95</v>
      </c>
      <c r="P38" s="24">
        <v>0.95050160126695815</v>
      </c>
      <c r="Q38" s="15" t="s">
        <v>15</v>
      </c>
    </row>
    <row r="39" spans="1:18" s="17" customFormat="1" ht="45" customHeight="1" thickBot="1">
      <c r="A39" s="79" t="s">
        <v>213</v>
      </c>
      <c r="B39" s="14" t="s">
        <v>214</v>
      </c>
      <c r="C39" s="13" t="s">
        <v>215</v>
      </c>
      <c r="D39" s="13" t="s">
        <v>67</v>
      </c>
      <c r="E39" s="13" t="s">
        <v>51</v>
      </c>
      <c r="F39" s="13" t="s">
        <v>216</v>
      </c>
      <c r="G39" s="13" t="s">
        <v>15</v>
      </c>
      <c r="H39" s="13" t="s">
        <v>217</v>
      </c>
      <c r="I39" s="13">
        <v>182</v>
      </c>
      <c r="J39" s="69">
        <v>130557536</v>
      </c>
      <c r="K39" s="69">
        <v>0</v>
      </c>
      <c r="L39" s="13">
        <v>301</v>
      </c>
      <c r="M39" s="15" t="s">
        <v>214</v>
      </c>
      <c r="N39" s="15" t="s">
        <v>218</v>
      </c>
      <c r="O39" s="16">
        <v>1</v>
      </c>
      <c r="P39" s="16">
        <v>0.83</v>
      </c>
      <c r="Q39" s="15" t="s">
        <v>15</v>
      </c>
    </row>
    <row r="40" spans="1:18" s="17" customFormat="1" ht="45" customHeight="1" thickBot="1">
      <c r="A40" s="79" t="s">
        <v>219</v>
      </c>
      <c r="B40" s="14" t="s">
        <v>220</v>
      </c>
      <c r="C40" s="13" t="s">
        <v>221</v>
      </c>
      <c r="D40" s="13" t="s">
        <v>67</v>
      </c>
      <c r="E40" s="13" t="s">
        <v>68</v>
      </c>
      <c r="F40" s="13" t="s">
        <v>222</v>
      </c>
      <c r="G40" s="13" t="s">
        <v>15</v>
      </c>
      <c r="H40" s="13" t="s">
        <v>77</v>
      </c>
      <c r="I40" s="13">
        <v>596</v>
      </c>
      <c r="J40" s="69">
        <v>1331391631</v>
      </c>
      <c r="K40" s="69">
        <v>0</v>
      </c>
      <c r="L40" s="13">
        <v>180</v>
      </c>
      <c r="M40" s="15" t="s">
        <v>223</v>
      </c>
      <c r="N40" s="15">
        <v>44926</v>
      </c>
      <c r="O40" s="16">
        <v>0.42</v>
      </c>
      <c r="P40" s="16">
        <v>0.33</v>
      </c>
      <c r="Q40" s="15" t="s">
        <v>15</v>
      </c>
    </row>
    <row r="41" spans="1:18" s="17" customFormat="1" ht="45" customHeight="1" thickBot="1">
      <c r="A41" s="79" t="s">
        <v>224</v>
      </c>
      <c r="B41" s="14" t="s">
        <v>225</v>
      </c>
      <c r="C41" s="13" t="s">
        <v>226</v>
      </c>
      <c r="D41" s="13" t="s">
        <v>67</v>
      </c>
      <c r="E41" s="13" t="s">
        <v>51</v>
      </c>
      <c r="F41" s="13" t="s">
        <v>227</v>
      </c>
      <c r="G41" s="13" t="s">
        <v>15</v>
      </c>
      <c r="H41" s="13" t="s">
        <v>228</v>
      </c>
      <c r="I41" s="13">
        <v>587</v>
      </c>
      <c r="J41" s="69">
        <v>3002095018</v>
      </c>
      <c r="K41" s="69">
        <v>0</v>
      </c>
      <c r="L41" s="13">
        <v>0</v>
      </c>
      <c r="M41" s="15" t="s">
        <v>229</v>
      </c>
      <c r="N41" s="15" t="s">
        <v>230</v>
      </c>
      <c r="O41" s="16">
        <v>0.1</v>
      </c>
      <c r="P41" s="16">
        <v>1.35E-2</v>
      </c>
      <c r="Q41" s="15" t="s">
        <v>15</v>
      </c>
    </row>
    <row r="42" spans="1:18" s="17" customFormat="1" ht="45" customHeight="1" thickBot="1">
      <c r="A42" s="79" t="s">
        <v>231</v>
      </c>
      <c r="B42" s="14" t="s">
        <v>232</v>
      </c>
      <c r="C42" s="13" t="s">
        <v>233</v>
      </c>
      <c r="D42" s="13" t="s">
        <v>67</v>
      </c>
      <c r="E42" s="13" t="s">
        <v>51</v>
      </c>
      <c r="F42" s="13" t="s">
        <v>234</v>
      </c>
      <c r="G42" s="13" t="s">
        <v>15</v>
      </c>
      <c r="H42" s="13" t="s">
        <v>236</v>
      </c>
      <c r="I42" s="13">
        <v>44774</v>
      </c>
      <c r="J42" s="69">
        <v>21310853120</v>
      </c>
      <c r="K42" s="69">
        <v>2384944545.4899998</v>
      </c>
      <c r="L42" s="13">
        <v>153</v>
      </c>
      <c r="M42" s="15" t="s">
        <v>237</v>
      </c>
      <c r="N42" s="15">
        <v>44926</v>
      </c>
      <c r="O42" s="16">
        <v>0.84</v>
      </c>
      <c r="P42" s="16">
        <v>0.64</v>
      </c>
      <c r="Q42" s="15"/>
    </row>
    <row r="43" spans="1:18" s="17" customFormat="1" ht="45" customHeight="1" thickBot="1">
      <c r="A43" s="79" t="s">
        <v>238</v>
      </c>
      <c r="B43" s="14" t="s">
        <v>239</v>
      </c>
      <c r="C43" s="13" t="s">
        <v>240</v>
      </c>
      <c r="D43" s="13" t="s">
        <v>67</v>
      </c>
      <c r="E43" s="13" t="s">
        <v>68</v>
      </c>
      <c r="F43" s="13" t="s">
        <v>241</v>
      </c>
      <c r="G43" s="13" t="s">
        <v>15</v>
      </c>
      <c r="H43" s="13" t="s">
        <v>236</v>
      </c>
      <c r="I43" s="13">
        <v>365</v>
      </c>
      <c r="J43" s="69">
        <v>19754808632</v>
      </c>
      <c r="K43" s="69">
        <v>0</v>
      </c>
      <c r="L43" s="13">
        <f>180+120</f>
        <v>300</v>
      </c>
      <c r="M43" s="15" t="s">
        <v>242</v>
      </c>
      <c r="N43" s="15">
        <v>44863</v>
      </c>
      <c r="O43" s="16">
        <v>0.88</v>
      </c>
      <c r="P43" s="16">
        <v>0.61</v>
      </c>
      <c r="Q43" s="15" t="s">
        <v>15</v>
      </c>
    </row>
    <row r="44" spans="1:18" s="17" customFormat="1" ht="45" customHeight="1" thickBot="1">
      <c r="A44" s="79" t="s">
        <v>243</v>
      </c>
      <c r="B44" s="14" t="s">
        <v>244</v>
      </c>
      <c r="C44" s="13" t="s">
        <v>245</v>
      </c>
      <c r="D44" s="13" t="s">
        <v>67</v>
      </c>
      <c r="E44" s="13" t="s">
        <v>51</v>
      </c>
      <c r="F44" s="13" t="s">
        <v>246</v>
      </c>
      <c r="G44" s="13" t="s">
        <v>15</v>
      </c>
      <c r="H44" s="13" t="s">
        <v>248</v>
      </c>
      <c r="I44" s="13">
        <v>573</v>
      </c>
      <c r="J44" s="69">
        <v>216177520</v>
      </c>
      <c r="K44" s="69">
        <v>75369555</v>
      </c>
      <c r="L44" s="13">
        <v>150</v>
      </c>
      <c r="M44" s="15" t="s">
        <v>249</v>
      </c>
      <c r="N44" s="15">
        <v>44926</v>
      </c>
      <c r="O44" s="16">
        <v>0.75</v>
      </c>
      <c r="P44" s="16">
        <v>0.65</v>
      </c>
      <c r="Q44" s="15" t="s">
        <v>15</v>
      </c>
    </row>
    <row r="45" spans="1:18" s="17" customFormat="1" ht="45" customHeight="1" thickBot="1">
      <c r="A45" s="79" t="s">
        <v>250</v>
      </c>
      <c r="B45" s="14" t="s">
        <v>242</v>
      </c>
      <c r="C45" s="13" t="s">
        <v>251</v>
      </c>
      <c r="D45" s="13" t="s">
        <v>67</v>
      </c>
      <c r="E45" s="13" t="s">
        <v>68</v>
      </c>
      <c r="F45" s="13" t="s">
        <v>252</v>
      </c>
      <c r="G45" s="13" t="s">
        <v>254</v>
      </c>
      <c r="H45" s="13" t="s">
        <v>15</v>
      </c>
      <c r="I45" s="13">
        <v>181</v>
      </c>
      <c r="J45" s="69">
        <v>406000000</v>
      </c>
      <c r="K45" s="69">
        <v>0</v>
      </c>
      <c r="L45" s="13">
        <v>0</v>
      </c>
      <c r="M45" s="15" t="s">
        <v>253</v>
      </c>
      <c r="N45" s="15" t="s">
        <v>255</v>
      </c>
      <c r="O45" s="16">
        <v>1</v>
      </c>
      <c r="P45" s="16">
        <v>0.75463787438423646</v>
      </c>
      <c r="Q45" s="15" t="s">
        <v>15</v>
      </c>
    </row>
    <row r="46" spans="1:18" s="17" customFormat="1" ht="45" customHeight="1" thickBot="1">
      <c r="A46" s="79" t="s">
        <v>256</v>
      </c>
      <c r="B46" s="14" t="s">
        <v>242</v>
      </c>
      <c r="C46" s="13" t="s">
        <v>257</v>
      </c>
      <c r="D46" s="13" t="s">
        <v>121</v>
      </c>
      <c r="E46" s="13" t="s">
        <v>48</v>
      </c>
      <c r="F46" s="13" t="s">
        <v>254</v>
      </c>
      <c r="G46" s="13" t="s">
        <v>15</v>
      </c>
      <c r="H46" s="13" t="s">
        <v>258</v>
      </c>
      <c r="I46" s="13">
        <v>181</v>
      </c>
      <c r="J46" s="69">
        <v>35000000</v>
      </c>
      <c r="K46" s="69">
        <v>0</v>
      </c>
      <c r="L46" s="13">
        <v>0</v>
      </c>
      <c r="M46" s="15" t="s">
        <v>253</v>
      </c>
      <c r="N46" s="15" t="s">
        <v>255</v>
      </c>
      <c r="O46" s="16">
        <v>1</v>
      </c>
      <c r="P46" s="16">
        <v>0.7546511142857143</v>
      </c>
      <c r="Q46" s="15" t="s">
        <v>15</v>
      </c>
    </row>
    <row r="47" spans="1:18" s="17" customFormat="1" ht="45" customHeight="1" thickBot="1">
      <c r="A47" s="79" t="s">
        <v>259</v>
      </c>
      <c r="B47" s="14" t="s">
        <v>247</v>
      </c>
      <c r="C47" s="13" t="s">
        <v>260</v>
      </c>
      <c r="D47" s="13" t="s">
        <v>36</v>
      </c>
      <c r="E47" s="13" t="s">
        <v>51</v>
      </c>
      <c r="F47" s="13" t="s">
        <v>261</v>
      </c>
      <c r="G47" s="13" t="s">
        <v>15</v>
      </c>
      <c r="H47" s="13" t="s">
        <v>228</v>
      </c>
      <c r="I47" s="13">
        <v>574</v>
      </c>
      <c r="J47" s="69">
        <v>15454050000</v>
      </c>
      <c r="K47" s="69">
        <v>0</v>
      </c>
      <c r="L47" s="13">
        <v>0</v>
      </c>
      <c r="M47" s="15" t="s">
        <v>262</v>
      </c>
      <c r="N47" s="15" t="s">
        <v>71</v>
      </c>
      <c r="O47" s="16">
        <v>0.8</v>
      </c>
      <c r="P47" s="16">
        <v>0.83</v>
      </c>
      <c r="Q47" s="15" t="s">
        <v>15</v>
      </c>
    </row>
    <row r="48" spans="1:18" s="17" customFormat="1" ht="45" customHeight="1" thickBot="1">
      <c r="A48" s="79" t="s">
        <v>263</v>
      </c>
      <c r="B48" s="14" t="s">
        <v>235</v>
      </c>
      <c r="C48" s="13" t="s">
        <v>264</v>
      </c>
      <c r="D48" s="13" t="s">
        <v>47</v>
      </c>
      <c r="E48" s="13" t="s">
        <v>48</v>
      </c>
      <c r="F48" s="13" t="s">
        <v>265</v>
      </c>
      <c r="G48" s="13" t="s">
        <v>15</v>
      </c>
      <c r="H48" s="13" t="s">
        <v>266</v>
      </c>
      <c r="I48" s="13">
        <v>44573</v>
      </c>
      <c r="J48" s="69">
        <v>104600000</v>
      </c>
      <c r="K48" s="69">
        <v>0</v>
      </c>
      <c r="L48" s="13">
        <v>0</v>
      </c>
      <c r="M48" s="15" t="s">
        <v>237</v>
      </c>
      <c r="N48" s="15" t="s">
        <v>267</v>
      </c>
      <c r="O48" s="16">
        <v>0.91500000000000004</v>
      </c>
      <c r="P48" s="16">
        <v>0.9</v>
      </c>
      <c r="Q48" s="15" t="s">
        <v>15</v>
      </c>
    </row>
    <row r="49" spans="1:17" s="17" customFormat="1" ht="45" customHeight="1" thickBot="1">
      <c r="A49" s="79" t="s">
        <v>268</v>
      </c>
      <c r="B49" s="14" t="s">
        <v>235</v>
      </c>
      <c r="C49" s="13" t="s">
        <v>269</v>
      </c>
      <c r="D49" s="13" t="s">
        <v>47</v>
      </c>
      <c r="E49" s="13" t="s">
        <v>48</v>
      </c>
      <c r="F49" s="13" t="s">
        <v>270</v>
      </c>
      <c r="G49" s="13" t="s">
        <v>15</v>
      </c>
      <c r="H49" s="13" t="s">
        <v>228</v>
      </c>
      <c r="I49" s="13">
        <v>44774</v>
      </c>
      <c r="J49" s="69">
        <v>928000000</v>
      </c>
      <c r="K49" s="69">
        <v>0</v>
      </c>
      <c r="L49" s="13">
        <v>0</v>
      </c>
      <c r="M49" s="15" t="s">
        <v>271</v>
      </c>
      <c r="N49" s="15" t="s">
        <v>71</v>
      </c>
      <c r="O49" s="16">
        <v>0.84</v>
      </c>
      <c r="P49" s="16">
        <v>0.88</v>
      </c>
      <c r="Q49" s="15" t="s">
        <v>15</v>
      </c>
    </row>
    <row r="50" spans="1:17" s="17" customFormat="1" ht="45" customHeight="1" thickBot="1">
      <c r="A50" s="79" t="s">
        <v>272</v>
      </c>
      <c r="B50" s="14" t="s">
        <v>235</v>
      </c>
      <c r="C50" s="13" t="s">
        <v>273</v>
      </c>
      <c r="D50" s="13" t="s">
        <v>47</v>
      </c>
      <c r="E50" s="13" t="s">
        <v>190</v>
      </c>
      <c r="F50" s="13" t="s">
        <v>274</v>
      </c>
      <c r="G50" s="13" t="s">
        <v>265</v>
      </c>
      <c r="H50" s="13" t="s">
        <v>15</v>
      </c>
      <c r="I50" s="13">
        <v>365</v>
      </c>
      <c r="J50" s="69">
        <v>768759846</v>
      </c>
      <c r="K50" s="69">
        <v>0</v>
      </c>
      <c r="L50" s="13">
        <v>0</v>
      </c>
      <c r="M50" s="15" t="s">
        <v>249</v>
      </c>
      <c r="N50" s="15" t="s">
        <v>275</v>
      </c>
      <c r="O50" s="16">
        <v>0.91500000000000004</v>
      </c>
      <c r="P50" s="16">
        <v>0.9</v>
      </c>
      <c r="Q50" s="15" t="s">
        <v>15</v>
      </c>
    </row>
    <row r="51" spans="1:17" s="17" customFormat="1" ht="45" customHeight="1" thickBot="1">
      <c r="A51" s="79" t="s">
        <v>276</v>
      </c>
      <c r="B51" s="14" t="s">
        <v>242</v>
      </c>
      <c r="C51" s="13" t="s">
        <v>277</v>
      </c>
      <c r="D51" s="13" t="s">
        <v>47</v>
      </c>
      <c r="E51" s="13" t="s">
        <v>48</v>
      </c>
      <c r="F51" s="13" t="s">
        <v>278</v>
      </c>
      <c r="G51" s="13" t="s">
        <v>15</v>
      </c>
      <c r="H51" s="13" t="s">
        <v>236</v>
      </c>
      <c r="I51" s="13">
        <v>44789</v>
      </c>
      <c r="J51" s="69">
        <v>1581283377</v>
      </c>
      <c r="K51" s="69">
        <v>0</v>
      </c>
      <c r="L51" s="13">
        <v>0</v>
      </c>
      <c r="M51" s="15" t="s">
        <v>253</v>
      </c>
      <c r="N51" s="15" t="s">
        <v>279</v>
      </c>
      <c r="O51" s="16">
        <v>0.82</v>
      </c>
      <c r="P51" s="16">
        <v>0.81</v>
      </c>
      <c r="Q51" s="15" t="s">
        <v>15</v>
      </c>
    </row>
    <row r="52" spans="1:17" s="17" customFormat="1" ht="45" customHeight="1" thickBot="1">
      <c r="A52" s="79" t="s">
        <v>280</v>
      </c>
      <c r="B52" s="14" t="s">
        <v>242</v>
      </c>
      <c r="C52" s="13" t="s">
        <v>281</v>
      </c>
      <c r="D52" s="13" t="s">
        <v>47</v>
      </c>
      <c r="E52" s="13" t="s">
        <v>190</v>
      </c>
      <c r="F52" s="13" t="s">
        <v>282</v>
      </c>
      <c r="G52" s="13" t="s">
        <v>284</v>
      </c>
      <c r="H52" s="13" t="s">
        <v>15</v>
      </c>
      <c r="I52" s="13">
        <v>44574</v>
      </c>
      <c r="J52" s="69">
        <v>1344474230</v>
      </c>
      <c r="K52" s="69">
        <v>528357782.27999997</v>
      </c>
      <c r="L52" s="13">
        <f>144+75</f>
        <v>219</v>
      </c>
      <c r="M52" s="15" t="s">
        <v>283</v>
      </c>
      <c r="N52" s="15">
        <v>44801</v>
      </c>
      <c r="O52" s="16">
        <v>0.45</v>
      </c>
      <c r="P52" s="16">
        <v>0.5</v>
      </c>
      <c r="Q52" s="15"/>
    </row>
    <row r="53" spans="1:17" s="17" customFormat="1" ht="45" customHeight="1" thickBot="1">
      <c r="A53" s="79" t="s">
        <v>285</v>
      </c>
      <c r="B53" s="14" t="s">
        <v>242</v>
      </c>
      <c r="C53" s="13" t="s">
        <v>286</v>
      </c>
      <c r="D53" s="13" t="s">
        <v>47</v>
      </c>
      <c r="E53" s="13" t="s">
        <v>48</v>
      </c>
      <c r="F53" s="13" t="s">
        <v>284</v>
      </c>
      <c r="G53" s="13" t="s">
        <v>15</v>
      </c>
      <c r="H53" s="13" t="s">
        <v>1095</v>
      </c>
      <c r="I53" s="13">
        <v>365</v>
      </c>
      <c r="J53" s="69">
        <v>168972000</v>
      </c>
      <c r="K53" s="69">
        <v>66403408</v>
      </c>
      <c r="L53" s="13">
        <v>219</v>
      </c>
      <c r="M53" s="15" t="s">
        <v>253</v>
      </c>
      <c r="N53" s="15">
        <v>44801</v>
      </c>
      <c r="O53" s="16">
        <v>0.89900000000000002</v>
      </c>
      <c r="P53" s="16">
        <v>0.5</v>
      </c>
      <c r="Q53" s="15" t="s">
        <v>15</v>
      </c>
    </row>
    <row r="54" spans="1:17" s="17" customFormat="1" ht="45" customHeight="1" thickBot="1">
      <c r="A54" s="79" t="s">
        <v>287</v>
      </c>
      <c r="B54" s="14" t="s">
        <v>288</v>
      </c>
      <c r="C54" s="13" t="s">
        <v>289</v>
      </c>
      <c r="D54" s="13" t="s">
        <v>19</v>
      </c>
      <c r="E54" s="13" t="s">
        <v>51</v>
      </c>
      <c r="F54" s="13" t="s">
        <v>290</v>
      </c>
      <c r="G54" s="13" t="s">
        <v>15</v>
      </c>
      <c r="H54" s="13" t="s">
        <v>291</v>
      </c>
      <c r="I54" s="13">
        <v>214</v>
      </c>
      <c r="J54" s="69">
        <v>40177613</v>
      </c>
      <c r="K54" s="69">
        <v>17218977</v>
      </c>
      <c r="L54" s="13">
        <v>90</v>
      </c>
      <c r="M54" s="15" t="s">
        <v>292</v>
      </c>
      <c r="N54" s="15" t="s">
        <v>200</v>
      </c>
      <c r="O54" s="16">
        <v>0.27</v>
      </c>
      <c r="P54" s="16">
        <v>0.25</v>
      </c>
      <c r="Q54" s="15" t="s">
        <v>15</v>
      </c>
    </row>
    <row r="55" spans="1:17" s="17" customFormat="1" ht="45" customHeight="1" thickBot="1">
      <c r="A55" s="79" t="s">
        <v>293</v>
      </c>
      <c r="B55" s="14" t="s">
        <v>294</v>
      </c>
      <c r="C55" s="13" t="s">
        <v>295</v>
      </c>
      <c r="D55" s="13" t="s">
        <v>121</v>
      </c>
      <c r="E55" s="13" t="s">
        <v>68</v>
      </c>
      <c r="F55" s="13" t="s">
        <v>296</v>
      </c>
      <c r="G55" s="13" t="s">
        <v>15</v>
      </c>
      <c r="H55" s="13" t="s">
        <v>297</v>
      </c>
      <c r="I55" s="13">
        <v>298</v>
      </c>
      <c r="J55" s="69">
        <v>14637000</v>
      </c>
      <c r="K55" s="69">
        <v>0</v>
      </c>
      <c r="L55" s="13">
        <v>0</v>
      </c>
      <c r="M55" s="15" t="s">
        <v>294</v>
      </c>
      <c r="N55" s="15" t="s">
        <v>200</v>
      </c>
      <c r="O55" s="16">
        <v>1</v>
      </c>
      <c r="P55" s="16">
        <v>1</v>
      </c>
      <c r="Q55" s="15" t="s">
        <v>15</v>
      </c>
    </row>
    <row r="56" spans="1:17" s="17" customFormat="1" ht="45" customHeight="1" thickBot="1">
      <c r="A56" s="79" t="s">
        <v>298</v>
      </c>
      <c r="B56" s="14" t="s">
        <v>299</v>
      </c>
      <c r="C56" s="13" t="s">
        <v>300</v>
      </c>
      <c r="D56" s="13" t="s">
        <v>36</v>
      </c>
      <c r="E56" s="13" t="s">
        <v>37</v>
      </c>
      <c r="F56" s="13" t="s">
        <v>301</v>
      </c>
      <c r="G56" s="13" t="s">
        <v>15</v>
      </c>
      <c r="H56" s="13" t="s">
        <v>302</v>
      </c>
      <c r="I56" s="13">
        <v>486</v>
      </c>
      <c r="J56" s="69">
        <v>13780956877</v>
      </c>
      <c r="K56" s="69">
        <v>0</v>
      </c>
      <c r="L56" s="13">
        <v>0</v>
      </c>
      <c r="M56" s="15">
        <v>44351</v>
      </c>
      <c r="N56" s="15">
        <v>44837</v>
      </c>
      <c r="O56" s="16">
        <v>0.18</v>
      </c>
      <c r="P56" s="16">
        <v>0.23</v>
      </c>
      <c r="Q56" s="15" t="s">
        <v>15</v>
      </c>
    </row>
    <row r="57" spans="1:17" s="17" customFormat="1" ht="45" customHeight="1" thickBot="1">
      <c r="A57" s="79" t="s">
        <v>303</v>
      </c>
      <c r="B57" s="14" t="s">
        <v>304</v>
      </c>
      <c r="C57" s="13" t="s">
        <v>305</v>
      </c>
      <c r="D57" s="13" t="s">
        <v>121</v>
      </c>
      <c r="E57" s="13" t="s">
        <v>51</v>
      </c>
      <c r="F57" s="13" t="s">
        <v>306</v>
      </c>
      <c r="G57" s="13" t="s">
        <v>15</v>
      </c>
      <c r="H57" s="13" t="s">
        <v>308</v>
      </c>
      <c r="I57" s="13">
        <v>250</v>
      </c>
      <c r="J57" s="69">
        <v>13000000</v>
      </c>
      <c r="K57" s="69">
        <v>0</v>
      </c>
      <c r="L57" s="13">
        <v>210</v>
      </c>
      <c r="M57" s="15" t="s">
        <v>307</v>
      </c>
      <c r="N57" s="15">
        <v>44865</v>
      </c>
      <c r="O57" s="16">
        <v>0.68</v>
      </c>
      <c r="P57" s="16">
        <v>0.18</v>
      </c>
      <c r="Q57" s="15" t="s">
        <v>15</v>
      </c>
    </row>
    <row r="58" spans="1:17" s="17" customFormat="1" ht="45" customHeight="1" thickBot="1">
      <c r="A58" s="79" t="s">
        <v>309</v>
      </c>
      <c r="B58" s="14" t="s">
        <v>310</v>
      </c>
      <c r="C58" s="13" t="s">
        <v>311</v>
      </c>
      <c r="D58" s="13" t="s">
        <v>67</v>
      </c>
      <c r="E58" s="13" t="s">
        <v>51</v>
      </c>
      <c r="F58" s="13" t="s">
        <v>312</v>
      </c>
      <c r="G58" s="13" t="s">
        <v>314</v>
      </c>
      <c r="H58" s="13" t="s">
        <v>15</v>
      </c>
      <c r="I58" s="13">
        <v>422</v>
      </c>
      <c r="J58" s="69">
        <v>22000000000</v>
      </c>
      <c r="K58" s="69">
        <v>0</v>
      </c>
      <c r="L58" s="13">
        <v>0</v>
      </c>
      <c r="M58" s="15" t="s">
        <v>313</v>
      </c>
      <c r="N58" s="15" t="s">
        <v>315</v>
      </c>
      <c r="O58" s="16">
        <v>0.46</v>
      </c>
      <c r="P58" s="16">
        <v>0.36</v>
      </c>
      <c r="Q58" s="15" t="s">
        <v>15</v>
      </c>
    </row>
    <row r="59" spans="1:17" s="17" customFormat="1" ht="45" customHeight="1" thickBot="1">
      <c r="A59" s="79" t="s">
        <v>316</v>
      </c>
      <c r="B59" s="14" t="s">
        <v>317</v>
      </c>
      <c r="C59" s="13" t="s">
        <v>318</v>
      </c>
      <c r="D59" s="13" t="s">
        <v>47</v>
      </c>
      <c r="E59" s="13" t="s">
        <v>48</v>
      </c>
      <c r="F59" s="13" t="s">
        <v>314</v>
      </c>
      <c r="G59" s="13" t="s">
        <v>15</v>
      </c>
      <c r="H59" s="13" t="s">
        <v>228</v>
      </c>
      <c r="I59" s="13">
        <v>433</v>
      </c>
      <c r="J59" s="69">
        <v>1419000000</v>
      </c>
      <c r="K59" s="69">
        <v>0</v>
      </c>
      <c r="L59" s="13">
        <v>90</v>
      </c>
      <c r="M59" s="15" t="s">
        <v>319</v>
      </c>
      <c r="N59" s="15" t="s">
        <v>32</v>
      </c>
      <c r="O59" s="16">
        <v>0.64</v>
      </c>
      <c r="P59" s="16">
        <v>0.64</v>
      </c>
      <c r="Q59" s="15" t="s">
        <v>15</v>
      </c>
    </row>
    <row r="60" spans="1:17" s="17" customFormat="1" ht="45" customHeight="1" thickBot="1">
      <c r="A60" s="79" t="s">
        <v>320</v>
      </c>
      <c r="B60" s="14">
        <v>44335</v>
      </c>
      <c r="C60" s="13" t="s">
        <v>321</v>
      </c>
      <c r="D60" s="13" t="s">
        <v>47</v>
      </c>
      <c r="E60" s="13" t="s">
        <v>48</v>
      </c>
      <c r="F60" s="13" t="s">
        <v>322</v>
      </c>
      <c r="G60" s="13" t="s">
        <v>15</v>
      </c>
      <c r="H60" s="13" t="s">
        <v>323</v>
      </c>
      <c r="I60" s="13">
        <v>488</v>
      </c>
      <c r="J60" s="69">
        <v>1385200000</v>
      </c>
      <c r="K60" s="69">
        <v>0</v>
      </c>
      <c r="L60" s="13">
        <v>0</v>
      </c>
      <c r="M60" s="15">
        <v>44351</v>
      </c>
      <c r="N60" s="15">
        <v>44837</v>
      </c>
      <c r="O60" s="16">
        <v>0.18</v>
      </c>
      <c r="P60" s="16">
        <v>0.18</v>
      </c>
      <c r="Q60" s="15" t="s">
        <v>15</v>
      </c>
    </row>
    <row r="61" spans="1:17" s="17" customFormat="1" ht="45" customHeight="1" thickBot="1">
      <c r="A61" s="79" t="s">
        <v>324</v>
      </c>
      <c r="B61" s="14" t="s">
        <v>325</v>
      </c>
      <c r="C61" s="13" t="s">
        <v>326</v>
      </c>
      <c r="D61" s="13" t="s">
        <v>19</v>
      </c>
      <c r="E61" s="13" t="s">
        <v>51</v>
      </c>
      <c r="F61" s="13" t="s">
        <v>327</v>
      </c>
      <c r="G61" s="13" t="s">
        <v>15</v>
      </c>
      <c r="H61" s="13" t="s">
        <v>328</v>
      </c>
      <c r="I61" s="13">
        <v>225</v>
      </c>
      <c r="J61" s="69">
        <v>162406440</v>
      </c>
      <c r="K61" s="69">
        <v>0</v>
      </c>
      <c r="L61" s="13">
        <v>0</v>
      </c>
      <c r="M61" s="15" t="s">
        <v>329</v>
      </c>
      <c r="N61" s="15" t="s">
        <v>200</v>
      </c>
      <c r="O61" s="16">
        <v>1</v>
      </c>
      <c r="P61" s="16">
        <v>0.99</v>
      </c>
      <c r="Q61" s="15" t="s">
        <v>15</v>
      </c>
    </row>
    <row r="62" spans="1:17" s="17" customFormat="1" ht="45" customHeight="1" thickBot="1">
      <c r="A62" s="79" t="s">
        <v>330</v>
      </c>
      <c r="B62" s="14" t="s">
        <v>325</v>
      </c>
      <c r="C62" s="13" t="s">
        <v>331</v>
      </c>
      <c r="D62" s="13" t="s">
        <v>19</v>
      </c>
      <c r="E62" s="13" t="s">
        <v>51</v>
      </c>
      <c r="F62" s="13" t="s">
        <v>332</v>
      </c>
      <c r="G62" s="13" t="s">
        <v>15</v>
      </c>
      <c r="H62" s="13" t="s">
        <v>328</v>
      </c>
      <c r="I62" s="13">
        <v>225</v>
      </c>
      <c r="J62" s="69">
        <v>126316120</v>
      </c>
      <c r="K62" s="69">
        <v>0</v>
      </c>
      <c r="L62" s="13">
        <v>0</v>
      </c>
      <c r="M62" s="15" t="s">
        <v>329</v>
      </c>
      <c r="N62" s="15" t="s">
        <v>200</v>
      </c>
      <c r="O62" s="16">
        <v>1</v>
      </c>
      <c r="P62" s="16">
        <v>0.99</v>
      </c>
      <c r="Q62" s="15" t="s">
        <v>15</v>
      </c>
    </row>
    <row r="63" spans="1:17" s="17" customFormat="1" ht="45" customHeight="1" thickBot="1">
      <c r="A63" s="79" t="s">
        <v>333</v>
      </c>
      <c r="B63" s="14" t="s">
        <v>325</v>
      </c>
      <c r="C63" s="13" t="s">
        <v>334</v>
      </c>
      <c r="D63" s="13" t="s">
        <v>19</v>
      </c>
      <c r="E63" s="13" t="s">
        <v>51</v>
      </c>
      <c r="F63" s="13" t="s">
        <v>335</v>
      </c>
      <c r="G63" s="13" t="s">
        <v>15</v>
      </c>
      <c r="H63" s="13" t="s">
        <v>328</v>
      </c>
      <c r="I63" s="13">
        <v>225</v>
      </c>
      <c r="J63" s="69">
        <v>162406440</v>
      </c>
      <c r="K63" s="69">
        <v>0</v>
      </c>
      <c r="L63" s="13">
        <v>0</v>
      </c>
      <c r="M63" s="15" t="s">
        <v>329</v>
      </c>
      <c r="N63" s="15" t="s">
        <v>200</v>
      </c>
      <c r="O63" s="16">
        <v>1</v>
      </c>
      <c r="P63" s="16">
        <v>0.99</v>
      </c>
      <c r="Q63" s="15" t="s">
        <v>15</v>
      </c>
    </row>
    <row r="64" spans="1:17" s="17" customFormat="1" ht="45" customHeight="1" thickBot="1">
      <c r="A64" s="79" t="s">
        <v>336</v>
      </c>
      <c r="B64" s="14" t="s">
        <v>325</v>
      </c>
      <c r="C64" s="13" t="s">
        <v>337</v>
      </c>
      <c r="D64" s="13" t="s">
        <v>19</v>
      </c>
      <c r="E64" s="13" t="s">
        <v>51</v>
      </c>
      <c r="F64" s="13" t="s">
        <v>338</v>
      </c>
      <c r="G64" s="13" t="s">
        <v>15</v>
      </c>
      <c r="H64" s="13" t="s">
        <v>328</v>
      </c>
      <c r="I64" s="13">
        <v>225</v>
      </c>
      <c r="J64" s="69">
        <v>126316120</v>
      </c>
      <c r="K64" s="69">
        <v>0</v>
      </c>
      <c r="L64" s="13">
        <v>0</v>
      </c>
      <c r="M64" s="15" t="s">
        <v>329</v>
      </c>
      <c r="N64" s="15" t="s">
        <v>200</v>
      </c>
      <c r="O64" s="16">
        <v>1</v>
      </c>
      <c r="P64" s="16">
        <v>0.99</v>
      </c>
      <c r="Q64" s="15" t="s">
        <v>15</v>
      </c>
    </row>
    <row r="65" spans="1:17" s="17" customFormat="1" ht="45" customHeight="1" thickBot="1">
      <c r="A65" s="79" t="s">
        <v>339</v>
      </c>
      <c r="B65" s="14" t="s">
        <v>325</v>
      </c>
      <c r="C65" s="13" t="s">
        <v>340</v>
      </c>
      <c r="D65" s="13" t="s">
        <v>19</v>
      </c>
      <c r="E65" s="13" t="s">
        <v>51</v>
      </c>
      <c r="F65" s="13" t="s">
        <v>341</v>
      </c>
      <c r="G65" s="13" t="s">
        <v>15</v>
      </c>
      <c r="H65" s="13" t="s">
        <v>328</v>
      </c>
      <c r="I65" s="13">
        <v>225</v>
      </c>
      <c r="J65" s="69">
        <v>162406440</v>
      </c>
      <c r="K65" s="69">
        <v>0</v>
      </c>
      <c r="L65" s="13">
        <v>0</v>
      </c>
      <c r="M65" s="15" t="s">
        <v>329</v>
      </c>
      <c r="N65" s="15" t="s">
        <v>200</v>
      </c>
      <c r="O65" s="16">
        <v>1</v>
      </c>
      <c r="P65" s="16">
        <v>0.99</v>
      </c>
      <c r="Q65" s="15" t="s">
        <v>15</v>
      </c>
    </row>
    <row r="66" spans="1:17" s="17" customFormat="1" ht="45" customHeight="1" thickBot="1">
      <c r="A66" s="79" t="s">
        <v>342</v>
      </c>
      <c r="B66" s="14" t="s">
        <v>343</v>
      </c>
      <c r="C66" s="13" t="s">
        <v>344</v>
      </c>
      <c r="D66" s="13" t="s">
        <v>19</v>
      </c>
      <c r="E66" s="13" t="s">
        <v>51</v>
      </c>
      <c r="F66" s="13" t="s">
        <v>345</v>
      </c>
      <c r="G66" s="13" t="s">
        <v>15</v>
      </c>
      <c r="H66" s="13" t="s">
        <v>328</v>
      </c>
      <c r="I66" s="13">
        <v>197</v>
      </c>
      <c r="J66" s="69">
        <v>197242500</v>
      </c>
      <c r="K66" s="69">
        <v>0</v>
      </c>
      <c r="L66" s="13">
        <v>0</v>
      </c>
      <c r="M66" s="15" t="s">
        <v>346</v>
      </c>
      <c r="N66" s="15" t="s">
        <v>200</v>
      </c>
      <c r="O66" s="16">
        <v>1</v>
      </c>
      <c r="P66" s="16">
        <v>0.99</v>
      </c>
      <c r="Q66" s="15" t="s">
        <v>15</v>
      </c>
    </row>
    <row r="67" spans="1:17" s="17" customFormat="1" ht="45" customHeight="1" thickBot="1">
      <c r="A67" s="79" t="s">
        <v>347</v>
      </c>
      <c r="B67" s="14" t="s">
        <v>348</v>
      </c>
      <c r="C67" s="13" t="s">
        <v>349</v>
      </c>
      <c r="D67" s="13" t="s">
        <v>19</v>
      </c>
      <c r="E67" s="13" t="s">
        <v>51</v>
      </c>
      <c r="F67" s="13" t="s">
        <v>350</v>
      </c>
      <c r="G67" s="13" t="s">
        <v>15</v>
      </c>
      <c r="H67" s="13" t="s">
        <v>179</v>
      </c>
      <c r="I67" s="13">
        <v>150</v>
      </c>
      <c r="J67" s="69">
        <v>400000000</v>
      </c>
      <c r="K67" s="69">
        <v>30000000</v>
      </c>
      <c r="L67" s="13">
        <v>175</v>
      </c>
      <c r="M67" s="15" t="s">
        <v>351</v>
      </c>
      <c r="N67" s="15">
        <v>44736</v>
      </c>
      <c r="O67" s="16">
        <v>0.96</v>
      </c>
      <c r="P67" s="16">
        <v>0.21</v>
      </c>
      <c r="Q67" s="15" t="s">
        <v>15</v>
      </c>
    </row>
    <row r="68" spans="1:17" s="17" customFormat="1" ht="45" customHeight="1" thickBot="1">
      <c r="A68" s="79" t="s">
        <v>352</v>
      </c>
      <c r="B68" s="14" t="s">
        <v>353</v>
      </c>
      <c r="C68" s="13" t="s">
        <v>354</v>
      </c>
      <c r="D68" s="13" t="s">
        <v>19</v>
      </c>
      <c r="E68" s="13" t="s">
        <v>51</v>
      </c>
      <c r="F68" s="13" t="s">
        <v>355</v>
      </c>
      <c r="G68" s="13" t="s">
        <v>15</v>
      </c>
      <c r="H68" s="13" t="s">
        <v>185</v>
      </c>
      <c r="I68" s="13">
        <v>145</v>
      </c>
      <c r="J68" s="69">
        <v>7433685627</v>
      </c>
      <c r="K68" s="69">
        <v>0</v>
      </c>
      <c r="L68" s="13">
        <v>16</v>
      </c>
      <c r="M68" s="15" t="s">
        <v>353</v>
      </c>
      <c r="N68" s="15" t="s">
        <v>200</v>
      </c>
      <c r="O68" s="16">
        <v>0.8</v>
      </c>
      <c r="P68" s="16">
        <v>0.39</v>
      </c>
      <c r="Q68" s="15" t="s">
        <v>15</v>
      </c>
    </row>
    <row r="69" spans="1:17" s="17" customFormat="1" ht="45" customHeight="1" thickBot="1">
      <c r="A69" s="79" t="s">
        <v>356</v>
      </c>
      <c r="B69" s="14" t="s">
        <v>357</v>
      </c>
      <c r="C69" s="13" t="s">
        <v>358</v>
      </c>
      <c r="D69" s="13" t="s">
        <v>19</v>
      </c>
      <c r="E69" s="13" t="s">
        <v>51</v>
      </c>
      <c r="F69" s="13" t="s">
        <v>359</v>
      </c>
      <c r="G69" s="13" t="s">
        <v>15</v>
      </c>
      <c r="H69" s="13" t="s">
        <v>360</v>
      </c>
      <c r="I69" s="13">
        <v>128</v>
      </c>
      <c r="J69" s="69">
        <v>34666667</v>
      </c>
      <c r="K69" s="69">
        <v>0</v>
      </c>
      <c r="L69" s="13">
        <v>0</v>
      </c>
      <c r="M69" s="15" t="s">
        <v>361</v>
      </c>
      <c r="N69" s="15" t="s">
        <v>200</v>
      </c>
      <c r="O69" s="16">
        <v>1</v>
      </c>
      <c r="P69" s="16">
        <v>0.97</v>
      </c>
      <c r="Q69" s="15" t="s">
        <v>15</v>
      </c>
    </row>
    <row r="70" spans="1:17" s="17" customFormat="1" ht="45" customHeight="1" thickBot="1">
      <c r="A70" s="79" t="s">
        <v>362</v>
      </c>
      <c r="B70" s="14" t="s">
        <v>363</v>
      </c>
      <c r="C70" s="13" t="s">
        <v>364</v>
      </c>
      <c r="D70" s="13" t="s">
        <v>67</v>
      </c>
      <c r="E70" s="13" t="s">
        <v>51</v>
      </c>
      <c r="F70" s="13" t="s">
        <v>365</v>
      </c>
      <c r="G70" s="13" t="s">
        <v>15</v>
      </c>
      <c r="H70" s="13" t="s">
        <v>367</v>
      </c>
      <c r="I70" s="13">
        <v>336</v>
      </c>
      <c r="J70" s="69">
        <v>294736669.70999998</v>
      </c>
      <c r="K70" s="69">
        <v>28042462.140000001</v>
      </c>
      <c r="L70" s="13">
        <v>114</v>
      </c>
      <c r="M70" s="15" t="s">
        <v>366</v>
      </c>
      <c r="N70" s="15">
        <v>44895</v>
      </c>
      <c r="O70" s="16">
        <v>0.73</v>
      </c>
      <c r="P70" s="16">
        <v>0.53</v>
      </c>
      <c r="Q70" s="15" t="s">
        <v>15</v>
      </c>
    </row>
    <row r="71" spans="1:17" s="17" customFormat="1" ht="45" customHeight="1" thickBot="1">
      <c r="A71" s="79" t="s">
        <v>368</v>
      </c>
      <c r="B71" s="14" t="s">
        <v>369</v>
      </c>
      <c r="C71" s="13" t="s">
        <v>370</v>
      </c>
      <c r="D71" s="13" t="s">
        <v>121</v>
      </c>
      <c r="E71" s="13" t="s">
        <v>51</v>
      </c>
      <c r="F71" s="13" t="s">
        <v>371</v>
      </c>
      <c r="G71" s="13" t="s">
        <v>15</v>
      </c>
      <c r="H71" s="13" t="s">
        <v>373</v>
      </c>
      <c r="I71" s="13">
        <v>77</v>
      </c>
      <c r="J71" s="69">
        <v>52669230.5</v>
      </c>
      <c r="K71" s="69">
        <v>0</v>
      </c>
      <c r="L71" s="13">
        <v>0</v>
      </c>
      <c r="M71" s="15" t="s">
        <v>372</v>
      </c>
      <c r="N71" s="15" t="s">
        <v>374</v>
      </c>
      <c r="O71" s="16">
        <v>0.85</v>
      </c>
      <c r="P71" s="16">
        <v>0</v>
      </c>
      <c r="Q71" s="15" t="s">
        <v>15</v>
      </c>
    </row>
    <row r="72" spans="1:17" s="17" customFormat="1" ht="45" customHeight="1" thickBot="1">
      <c r="A72" s="79" t="s">
        <v>375</v>
      </c>
      <c r="B72" s="14" t="s">
        <v>369</v>
      </c>
      <c r="C72" s="13" t="s">
        <v>376</v>
      </c>
      <c r="D72" s="13" t="s">
        <v>36</v>
      </c>
      <c r="E72" s="13" t="s">
        <v>37</v>
      </c>
      <c r="F72" s="13" t="s">
        <v>377</v>
      </c>
      <c r="G72" s="13" t="s">
        <v>379</v>
      </c>
      <c r="H72" s="13" t="s">
        <v>15</v>
      </c>
      <c r="I72" s="13">
        <v>116</v>
      </c>
      <c r="J72" s="69">
        <v>3942253035</v>
      </c>
      <c r="K72" s="69">
        <v>0</v>
      </c>
      <c r="L72" s="13">
        <v>90</v>
      </c>
      <c r="M72" s="15" t="s">
        <v>378</v>
      </c>
      <c r="N72" s="15">
        <v>44779</v>
      </c>
      <c r="O72" s="16">
        <v>0.41</v>
      </c>
      <c r="P72" s="16">
        <v>0.67</v>
      </c>
      <c r="Q72" s="15" t="s">
        <v>15</v>
      </c>
    </row>
    <row r="73" spans="1:17" s="17" customFormat="1" ht="45" customHeight="1" thickBot="1">
      <c r="A73" s="79" t="s">
        <v>380</v>
      </c>
      <c r="B73" s="14" t="s">
        <v>381</v>
      </c>
      <c r="C73" s="13" t="s">
        <v>382</v>
      </c>
      <c r="D73" s="13" t="s">
        <v>47</v>
      </c>
      <c r="E73" s="13" t="s">
        <v>190</v>
      </c>
      <c r="F73" s="13" t="s">
        <v>383</v>
      </c>
      <c r="G73" s="13" t="s">
        <v>15</v>
      </c>
      <c r="H73" s="13" t="s">
        <v>385</v>
      </c>
      <c r="I73" s="13">
        <v>110</v>
      </c>
      <c r="J73" s="69">
        <v>500000000</v>
      </c>
      <c r="K73" s="69">
        <v>0</v>
      </c>
      <c r="L73" s="13">
        <v>0</v>
      </c>
      <c r="M73" s="15" t="s">
        <v>384</v>
      </c>
      <c r="N73" s="15" t="s">
        <v>200</v>
      </c>
      <c r="O73" s="16">
        <v>1</v>
      </c>
      <c r="P73" s="16">
        <v>0.8</v>
      </c>
      <c r="Q73" s="15" t="s">
        <v>15</v>
      </c>
    </row>
    <row r="74" spans="1:17" s="17" customFormat="1" ht="45" customHeight="1" thickBot="1">
      <c r="A74" s="79" t="s">
        <v>386</v>
      </c>
      <c r="B74" s="14" t="s">
        <v>363</v>
      </c>
      <c r="C74" s="13" t="s">
        <v>387</v>
      </c>
      <c r="D74" s="13" t="s">
        <v>67</v>
      </c>
      <c r="E74" s="13" t="s">
        <v>68</v>
      </c>
      <c r="F74" s="13" t="s">
        <v>388</v>
      </c>
      <c r="G74" s="13" t="s">
        <v>15</v>
      </c>
      <c r="H74" s="13" t="s">
        <v>390</v>
      </c>
      <c r="I74" s="13">
        <v>258</v>
      </c>
      <c r="J74" s="69">
        <v>597366292</v>
      </c>
      <c r="K74" s="69">
        <v>0</v>
      </c>
      <c r="L74" s="13">
        <v>0</v>
      </c>
      <c r="M74" s="15" t="s">
        <v>389</v>
      </c>
      <c r="N74" s="15" t="s">
        <v>391</v>
      </c>
      <c r="O74" s="16">
        <v>1</v>
      </c>
      <c r="P74" s="16">
        <v>1</v>
      </c>
      <c r="Q74" s="15" t="s">
        <v>15</v>
      </c>
    </row>
    <row r="75" spans="1:17" s="17" customFormat="1" ht="45" customHeight="1" thickBot="1">
      <c r="A75" s="79" t="s">
        <v>392</v>
      </c>
      <c r="B75" s="14" t="s">
        <v>372</v>
      </c>
      <c r="C75" s="13" t="s">
        <v>393</v>
      </c>
      <c r="D75" s="13" t="s">
        <v>67</v>
      </c>
      <c r="E75" s="13" t="s">
        <v>68</v>
      </c>
      <c r="F75" s="13" t="s">
        <v>394</v>
      </c>
      <c r="G75" s="13" t="s">
        <v>396</v>
      </c>
      <c r="H75" s="13" t="s">
        <v>15</v>
      </c>
      <c r="I75" s="13">
        <v>304</v>
      </c>
      <c r="J75" s="69">
        <v>12969999863</v>
      </c>
      <c r="K75" s="69">
        <v>0</v>
      </c>
      <c r="L75" s="13">
        <v>0</v>
      </c>
      <c r="M75" s="15" t="s">
        <v>397</v>
      </c>
      <c r="N75" s="15" t="s">
        <v>398</v>
      </c>
      <c r="O75" s="16">
        <v>0.1</v>
      </c>
      <c r="P75" s="16">
        <v>0.14000000000000001</v>
      </c>
      <c r="Q75" s="15" t="s">
        <v>15</v>
      </c>
    </row>
    <row r="76" spans="1:17" s="17" customFormat="1" ht="45" customHeight="1" thickBot="1">
      <c r="A76" s="79" t="s">
        <v>399</v>
      </c>
      <c r="B76" s="14" t="s">
        <v>395</v>
      </c>
      <c r="C76" s="13" t="s">
        <v>400</v>
      </c>
      <c r="D76" s="13" t="s">
        <v>67</v>
      </c>
      <c r="E76" s="13" t="s">
        <v>51</v>
      </c>
      <c r="F76" s="13" t="s">
        <v>401</v>
      </c>
      <c r="G76" s="13" t="s">
        <v>15</v>
      </c>
      <c r="H76" s="13" t="s">
        <v>82</v>
      </c>
      <c r="I76" s="13">
        <v>91</v>
      </c>
      <c r="J76" s="69">
        <v>388000000</v>
      </c>
      <c r="K76" s="69">
        <v>0</v>
      </c>
      <c r="L76" s="13">
        <v>32</v>
      </c>
      <c r="M76" s="15" t="s">
        <v>402</v>
      </c>
      <c r="N76" s="15">
        <v>44592</v>
      </c>
      <c r="O76" s="16">
        <v>1</v>
      </c>
      <c r="P76" s="16">
        <v>1</v>
      </c>
      <c r="Q76" s="15" t="s">
        <v>15</v>
      </c>
    </row>
    <row r="77" spans="1:17" s="17" customFormat="1" ht="45" customHeight="1" thickBot="1">
      <c r="A77" s="79" t="s">
        <v>403</v>
      </c>
      <c r="B77" s="14" t="s">
        <v>372</v>
      </c>
      <c r="C77" s="13" t="s">
        <v>404</v>
      </c>
      <c r="D77" s="13" t="s">
        <v>47</v>
      </c>
      <c r="E77" s="13" t="s">
        <v>190</v>
      </c>
      <c r="F77" s="13" t="s">
        <v>405</v>
      </c>
      <c r="G77" s="13" t="s">
        <v>15</v>
      </c>
      <c r="H77" s="13" t="s">
        <v>406</v>
      </c>
      <c r="I77" s="13">
        <v>91</v>
      </c>
      <c r="J77" s="69">
        <v>224499450</v>
      </c>
      <c r="K77" s="69">
        <v>0</v>
      </c>
      <c r="L77" s="13">
        <v>0</v>
      </c>
      <c r="M77" s="15" t="s">
        <v>402</v>
      </c>
      <c r="N77" s="15" t="s">
        <v>407</v>
      </c>
      <c r="O77" s="16">
        <v>1</v>
      </c>
      <c r="P77" s="16">
        <v>0.4</v>
      </c>
      <c r="Q77" s="15" t="s">
        <v>15</v>
      </c>
    </row>
    <row r="78" spans="1:17" s="17" customFormat="1" ht="45" customHeight="1" thickBot="1">
      <c r="A78" s="79" t="s">
        <v>408</v>
      </c>
      <c r="B78" s="14" t="s">
        <v>402</v>
      </c>
      <c r="C78" s="13" t="s">
        <v>409</v>
      </c>
      <c r="D78" s="13" t="s">
        <v>19</v>
      </c>
      <c r="E78" s="13" t="s">
        <v>51</v>
      </c>
      <c r="F78" s="13" t="s">
        <v>410</v>
      </c>
      <c r="G78" s="13" t="s">
        <v>15</v>
      </c>
      <c r="H78" s="13" t="s">
        <v>185</v>
      </c>
      <c r="I78" s="13">
        <v>92</v>
      </c>
      <c r="J78" s="69">
        <v>8326400000</v>
      </c>
      <c r="K78" s="69">
        <v>0</v>
      </c>
      <c r="L78" s="13">
        <v>304</v>
      </c>
      <c r="M78" s="15" t="s">
        <v>402</v>
      </c>
      <c r="N78" s="15">
        <v>44865</v>
      </c>
      <c r="O78" s="16">
        <v>0.65</v>
      </c>
      <c r="P78" s="16">
        <v>0.3</v>
      </c>
      <c r="Q78" s="15"/>
    </row>
    <row r="79" spans="1:17" s="17" customFormat="1" ht="45" customHeight="1" thickBot="1">
      <c r="A79" s="79" t="s">
        <v>412</v>
      </c>
      <c r="B79" s="14" t="s">
        <v>397</v>
      </c>
      <c r="C79" s="13" t="s">
        <v>413</v>
      </c>
      <c r="D79" s="13" t="s">
        <v>47</v>
      </c>
      <c r="E79" s="13" t="s">
        <v>48</v>
      </c>
      <c r="F79" s="13" t="s">
        <v>396</v>
      </c>
      <c r="G79" s="13" t="s">
        <v>15</v>
      </c>
      <c r="H79" s="13" t="s">
        <v>236</v>
      </c>
      <c r="I79" s="13">
        <v>304</v>
      </c>
      <c r="J79" s="69">
        <v>649180700</v>
      </c>
      <c r="K79" s="69">
        <v>0</v>
      </c>
      <c r="L79" s="13">
        <v>0</v>
      </c>
      <c r="M79" s="15" t="s">
        <v>414</v>
      </c>
      <c r="N79" s="15" t="s">
        <v>415</v>
      </c>
      <c r="O79" s="16">
        <v>0.68</v>
      </c>
      <c r="P79" s="16">
        <v>0.14000000000000001</v>
      </c>
      <c r="Q79" s="15" t="s">
        <v>15</v>
      </c>
    </row>
    <row r="80" spans="1:17" s="17" customFormat="1" ht="45" customHeight="1" thickBot="1">
      <c r="A80" s="79" t="s">
        <v>416</v>
      </c>
      <c r="B80" s="14" t="s">
        <v>417</v>
      </c>
      <c r="C80" s="13" t="s">
        <v>418</v>
      </c>
      <c r="D80" s="13" t="s">
        <v>47</v>
      </c>
      <c r="E80" s="13" t="s">
        <v>190</v>
      </c>
      <c r="F80" s="13" t="s">
        <v>419</v>
      </c>
      <c r="G80" s="13" t="s">
        <v>15</v>
      </c>
      <c r="H80" s="13" t="s">
        <v>421</v>
      </c>
      <c r="I80" s="13">
        <v>78</v>
      </c>
      <c r="J80" s="69">
        <v>247266911</v>
      </c>
      <c r="K80" s="69">
        <v>0</v>
      </c>
      <c r="L80" s="13">
        <v>90</v>
      </c>
      <c r="M80" s="15" t="s">
        <v>420</v>
      </c>
      <c r="N80" s="15">
        <v>44651</v>
      </c>
      <c r="O80" s="16">
        <v>0.9</v>
      </c>
      <c r="P80" s="16">
        <v>0</v>
      </c>
      <c r="Q80" s="15" t="s">
        <v>15</v>
      </c>
    </row>
    <row r="81" spans="1:17" s="17" customFormat="1" ht="45" customHeight="1" thickBot="1">
      <c r="A81" s="79" t="s">
        <v>423</v>
      </c>
      <c r="B81" s="14" t="s">
        <v>424</v>
      </c>
      <c r="C81" s="13" t="s">
        <v>425</v>
      </c>
      <c r="D81" s="13" t="s">
        <v>19</v>
      </c>
      <c r="E81" s="13" t="s">
        <v>51</v>
      </c>
      <c r="F81" s="13" t="s">
        <v>426</v>
      </c>
      <c r="G81" s="13" t="s">
        <v>15</v>
      </c>
      <c r="H81" s="13" t="s">
        <v>185</v>
      </c>
      <c r="I81" s="13">
        <v>61</v>
      </c>
      <c r="J81" s="69">
        <v>69600000</v>
      </c>
      <c r="K81" s="69">
        <v>0</v>
      </c>
      <c r="L81" s="13">
        <v>0</v>
      </c>
      <c r="M81" s="15" t="s">
        <v>427</v>
      </c>
      <c r="N81" s="15" t="s">
        <v>428</v>
      </c>
      <c r="O81" s="16">
        <v>1</v>
      </c>
      <c r="P81" s="16">
        <v>0.5</v>
      </c>
      <c r="Q81" s="15"/>
    </row>
    <row r="82" spans="1:17" s="17" customFormat="1" ht="45" customHeight="1" thickBot="1">
      <c r="A82" s="79" t="s">
        <v>429</v>
      </c>
      <c r="B82" s="14" t="s">
        <v>427</v>
      </c>
      <c r="C82" s="13" t="s">
        <v>430</v>
      </c>
      <c r="D82" s="13" t="s">
        <v>47</v>
      </c>
      <c r="E82" s="13" t="s">
        <v>48</v>
      </c>
      <c r="F82" s="13" t="s">
        <v>431</v>
      </c>
      <c r="G82" s="13" t="s">
        <v>15</v>
      </c>
      <c r="H82" s="13" t="s">
        <v>433</v>
      </c>
      <c r="I82" s="13">
        <v>72</v>
      </c>
      <c r="J82" s="69">
        <v>366043000</v>
      </c>
      <c r="K82" s="69">
        <v>0</v>
      </c>
      <c r="L82" s="13">
        <v>218</v>
      </c>
      <c r="M82" s="15" t="s">
        <v>432</v>
      </c>
      <c r="N82" s="15">
        <v>44779</v>
      </c>
      <c r="O82" s="16">
        <v>0.41</v>
      </c>
      <c r="P82" s="16">
        <v>0.67</v>
      </c>
      <c r="Q82" s="15"/>
    </row>
    <row r="83" spans="1:17" s="17" customFormat="1" ht="45" customHeight="1" thickBot="1">
      <c r="A83" s="79" t="s">
        <v>434</v>
      </c>
      <c r="B83" s="14" t="s">
        <v>432</v>
      </c>
      <c r="C83" s="13" t="s">
        <v>435</v>
      </c>
      <c r="D83" s="13" t="s">
        <v>67</v>
      </c>
      <c r="E83" s="13" t="s">
        <v>68</v>
      </c>
      <c r="F83" s="13" t="s">
        <v>436</v>
      </c>
      <c r="G83" s="13" t="s">
        <v>15</v>
      </c>
      <c r="H83" s="13" t="s">
        <v>77</v>
      </c>
      <c r="I83" s="13">
        <v>57</v>
      </c>
      <c r="J83" s="69">
        <v>342155810</v>
      </c>
      <c r="K83" s="69">
        <v>0</v>
      </c>
      <c r="L83" s="13">
        <v>219</v>
      </c>
      <c r="M83" s="15" t="s">
        <v>432</v>
      </c>
      <c r="N83" s="15" t="s">
        <v>437</v>
      </c>
      <c r="O83" s="16">
        <v>0.15</v>
      </c>
      <c r="P83" s="16">
        <v>0</v>
      </c>
      <c r="Q83" s="13"/>
    </row>
    <row r="84" spans="1:17" s="17" customFormat="1" ht="45" customHeight="1" thickBot="1">
      <c r="A84" s="79" t="s">
        <v>438</v>
      </c>
      <c r="B84" s="14" t="s">
        <v>439</v>
      </c>
      <c r="C84" s="13" t="s">
        <v>440</v>
      </c>
      <c r="D84" s="13" t="s">
        <v>19</v>
      </c>
      <c r="E84" s="13" t="s">
        <v>51</v>
      </c>
      <c r="F84" s="13" t="s">
        <v>441</v>
      </c>
      <c r="G84" s="13" t="s">
        <v>15</v>
      </c>
      <c r="H84" s="13" t="s">
        <v>185</v>
      </c>
      <c r="I84" s="13">
        <v>21</v>
      </c>
      <c r="J84" s="69">
        <v>13500000</v>
      </c>
      <c r="K84" s="69">
        <v>0</v>
      </c>
      <c r="L84" s="13">
        <v>0</v>
      </c>
      <c r="M84" s="15" t="s">
        <v>439</v>
      </c>
      <c r="N84" s="15" t="s">
        <v>442</v>
      </c>
      <c r="O84" s="16">
        <v>1</v>
      </c>
      <c r="P84" s="16">
        <v>1</v>
      </c>
      <c r="Q84" s="15" t="s">
        <v>15</v>
      </c>
    </row>
    <row r="85" spans="1:17" s="17" customFormat="1" ht="45" customHeight="1" thickBot="1">
      <c r="A85" s="79" t="s">
        <v>443</v>
      </c>
      <c r="B85" s="14" t="s">
        <v>439</v>
      </c>
      <c r="C85" s="13" t="s">
        <v>444</v>
      </c>
      <c r="D85" s="13" t="s">
        <v>67</v>
      </c>
      <c r="E85" s="13" t="s">
        <v>68</v>
      </c>
      <c r="F85" s="13" t="s">
        <v>445</v>
      </c>
      <c r="G85" s="13" t="s">
        <v>15</v>
      </c>
      <c r="H85" s="13" t="s">
        <v>447</v>
      </c>
      <c r="I85" s="13">
        <v>273</v>
      </c>
      <c r="J85" s="69">
        <v>608296800</v>
      </c>
      <c r="K85" s="69">
        <v>0</v>
      </c>
      <c r="L85" s="13">
        <v>0</v>
      </c>
      <c r="M85" s="15" t="s">
        <v>446</v>
      </c>
      <c r="N85" s="15" t="s">
        <v>71</v>
      </c>
      <c r="O85" s="16">
        <v>0.55000000000000004</v>
      </c>
      <c r="P85" s="16">
        <v>0.26</v>
      </c>
      <c r="Q85" s="15" t="s">
        <v>15</v>
      </c>
    </row>
    <row r="86" spans="1:17" s="17" customFormat="1" ht="45" customHeight="1" thickBot="1">
      <c r="A86" s="79" t="s">
        <v>448</v>
      </c>
      <c r="B86" s="14" t="s">
        <v>449</v>
      </c>
      <c r="C86" s="13" t="s">
        <v>450</v>
      </c>
      <c r="D86" s="13" t="s">
        <v>47</v>
      </c>
      <c r="E86" s="13" t="s">
        <v>190</v>
      </c>
      <c r="F86" s="13" t="s">
        <v>451</v>
      </c>
      <c r="G86" s="13" t="s">
        <v>15</v>
      </c>
      <c r="H86" s="13" t="s">
        <v>228</v>
      </c>
      <c r="I86" s="13">
        <v>277</v>
      </c>
      <c r="J86" s="69">
        <v>1800000000</v>
      </c>
      <c r="K86" s="69">
        <v>0</v>
      </c>
      <c r="L86" s="13">
        <v>0</v>
      </c>
      <c r="M86" s="15" t="s">
        <v>452</v>
      </c>
      <c r="N86" s="15" t="s">
        <v>71</v>
      </c>
      <c r="O86" s="16">
        <v>0.64</v>
      </c>
      <c r="P86" s="16">
        <v>0.52</v>
      </c>
      <c r="Q86" s="15" t="s">
        <v>15</v>
      </c>
    </row>
    <row r="87" spans="1:17" s="17" customFormat="1" ht="45" customHeight="1" thickBot="1">
      <c r="A87" s="79" t="s">
        <v>453</v>
      </c>
      <c r="B87" s="14" t="s">
        <v>454</v>
      </c>
      <c r="C87" s="13" t="s">
        <v>455</v>
      </c>
      <c r="D87" s="13" t="s">
        <v>121</v>
      </c>
      <c r="E87" s="13" t="s">
        <v>68</v>
      </c>
      <c r="F87" s="13" t="s">
        <v>456</v>
      </c>
      <c r="G87" s="13" t="s">
        <v>15</v>
      </c>
      <c r="H87" s="13" t="s">
        <v>77</v>
      </c>
      <c r="I87" s="13">
        <v>31</v>
      </c>
      <c r="J87" s="69">
        <v>4950400</v>
      </c>
      <c r="K87" s="69">
        <v>0</v>
      </c>
      <c r="L87" s="13">
        <v>0</v>
      </c>
      <c r="M87" s="15" t="s">
        <v>454</v>
      </c>
      <c r="N87" s="15" t="s">
        <v>457</v>
      </c>
      <c r="O87" s="16">
        <v>1</v>
      </c>
      <c r="P87" s="16">
        <v>1</v>
      </c>
      <c r="Q87" s="15" t="s">
        <v>15</v>
      </c>
    </row>
    <row r="88" spans="1:17" s="17" customFormat="1" ht="45" customHeight="1" thickBot="1">
      <c r="A88" s="79" t="s">
        <v>458</v>
      </c>
      <c r="B88" s="14" t="s">
        <v>459</v>
      </c>
      <c r="C88" s="13" t="s">
        <v>460</v>
      </c>
      <c r="D88" s="13" t="s">
        <v>19</v>
      </c>
      <c r="E88" s="13" t="s">
        <v>51</v>
      </c>
      <c r="F88" s="13" t="s">
        <v>461</v>
      </c>
      <c r="G88" s="13" t="s">
        <v>15</v>
      </c>
      <c r="H88" s="13" t="s">
        <v>185</v>
      </c>
      <c r="I88" s="13">
        <v>43</v>
      </c>
      <c r="J88" s="69">
        <v>69600000</v>
      </c>
      <c r="K88" s="69">
        <v>0</v>
      </c>
      <c r="L88" s="13">
        <v>0</v>
      </c>
      <c r="M88" s="15" t="s">
        <v>459</v>
      </c>
      <c r="N88" s="15" t="s">
        <v>428</v>
      </c>
      <c r="O88" s="16">
        <v>1</v>
      </c>
      <c r="P88" s="16">
        <v>1</v>
      </c>
      <c r="Q88" s="15" t="s">
        <v>15</v>
      </c>
    </row>
    <row r="89" spans="1:17" s="17" customFormat="1" ht="45" customHeight="1" thickBot="1">
      <c r="A89" s="79" t="s">
        <v>462</v>
      </c>
      <c r="B89" s="14" t="s">
        <v>463</v>
      </c>
      <c r="C89" s="13" t="s">
        <v>464</v>
      </c>
      <c r="D89" s="13" t="s">
        <v>47</v>
      </c>
      <c r="E89" s="13" t="s">
        <v>51</v>
      </c>
      <c r="F89" s="13" t="s">
        <v>465</v>
      </c>
      <c r="G89" s="13" t="s">
        <v>53</v>
      </c>
      <c r="H89" s="13" t="s">
        <v>15</v>
      </c>
      <c r="I89" s="13">
        <v>270</v>
      </c>
      <c r="J89" s="69">
        <v>9823063766</v>
      </c>
      <c r="K89" s="69">
        <v>0</v>
      </c>
      <c r="L89" s="13">
        <v>0</v>
      </c>
      <c r="M89" s="15" t="s">
        <v>466</v>
      </c>
      <c r="N89" s="15" t="s">
        <v>415</v>
      </c>
      <c r="O89" s="16">
        <v>0.02</v>
      </c>
      <c r="P89" s="16">
        <v>0</v>
      </c>
      <c r="Q89" s="15" t="s">
        <v>15</v>
      </c>
    </row>
    <row r="90" spans="1:17" s="17" customFormat="1" ht="45" customHeight="1" thickBot="1">
      <c r="A90" s="79" t="s">
        <v>467</v>
      </c>
      <c r="B90" s="14" t="s">
        <v>459</v>
      </c>
      <c r="C90" s="13" t="s">
        <v>468</v>
      </c>
      <c r="D90" s="13" t="s">
        <v>19</v>
      </c>
      <c r="E90" s="13" t="s">
        <v>51</v>
      </c>
      <c r="F90" s="13" t="s">
        <v>469</v>
      </c>
      <c r="G90" s="13" t="s">
        <v>15</v>
      </c>
      <c r="H90" s="13" t="s">
        <v>470</v>
      </c>
      <c r="I90" s="13">
        <v>54</v>
      </c>
      <c r="J90" s="69">
        <v>8000000</v>
      </c>
      <c r="K90" s="69">
        <v>0</v>
      </c>
      <c r="L90" s="13">
        <v>0</v>
      </c>
      <c r="M90" s="15" t="s">
        <v>459</v>
      </c>
      <c r="N90" s="15" t="s">
        <v>200</v>
      </c>
      <c r="O90" s="16">
        <v>1</v>
      </c>
      <c r="P90" s="16">
        <v>0.9</v>
      </c>
      <c r="Q90" s="15" t="s">
        <v>15</v>
      </c>
    </row>
    <row r="91" spans="1:17" s="17" customFormat="1" ht="45" customHeight="1" thickBot="1">
      <c r="A91" s="79" t="s">
        <v>471</v>
      </c>
      <c r="B91" s="14" t="s">
        <v>459</v>
      </c>
      <c r="C91" s="13" t="s">
        <v>472</v>
      </c>
      <c r="D91" s="13" t="s">
        <v>19</v>
      </c>
      <c r="E91" s="13" t="s">
        <v>51</v>
      </c>
      <c r="F91" s="13" t="s">
        <v>473</v>
      </c>
      <c r="G91" s="13" t="s">
        <v>15</v>
      </c>
      <c r="H91" s="13" t="s">
        <v>470</v>
      </c>
      <c r="I91" s="13">
        <v>54</v>
      </c>
      <c r="J91" s="69">
        <v>14000000</v>
      </c>
      <c r="K91" s="69">
        <v>0</v>
      </c>
      <c r="L91" s="13">
        <v>0</v>
      </c>
      <c r="M91" s="15" t="s">
        <v>459</v>
      </c>
      <c r="N91" s="15" t="s">
        <v>200</v>
      </c>
      <c r="O91" s="16">
        <v>1</v>
      </c>
      <c r="P91" s="16">
        <v>0.9</v>
      </c>
      <c r="Q91" s="15" t="s">
        <v>15</v>
      </c>
    </row>
    <row r="92" spans="1:17" s="17" customFormat="1" ht="45" customHeight="1" thickBot="1">
      <c r="A92" s="79" t="s">
        <v>474</v>
      </c>
      <c r="B92" s="14" t="s">
        <v>459</v>
      </c>
      <c r="C92" s="13" t="s">
        <v>472</v>
      </c>
      <c r="D92" s="13" t="s">
        <v>19</v>
      </c>
      <c r="E92" s="13" t="s">
        <v>51</v>
      </c>
      <c r="F92" s="13" t="s">
        <v>475</v>
      </c>
      <c r="G92" s="13" t="s">
        <v>15</v>
      </c>
      <c r="H92" s="13" t="s">
        <v>470</v>
      </c>
      <c r="I92" s="13">
        <v>54</v>
      </c>
      <c r="J92" s="69">
        <v>14000000</v>
      </c>
      <c r="K92" s="69">
        <v>0</v>
      </c>
      <c r="L92" s="13">
        <v>0</v>
      </c>
      <c r="M92" s="15" t="s">
        <v>459</v>
      </c>
      <c r="N92" s="15" t="s">
        <v>200</v>
      </c>
      <c r="O92" s="16">
        <v>1</v>
      </c>
      <c r="P92" s="16">
        <v>0.9</v>
      </c>
      <c r="Q92" s="15" t="s">
        <v>15</v>
      </c>
    </row>
    <row r="93" spans="1:17" s="17" customFormat="1" ht="45" customHeight="1" thickBot="1">
      <c r="A93" s="79" t="s">
        <v>476</v>
      </c>
      <c r="B93" s="14" t="s">
        <v>477</v>
      </c>
      <c r="C93" s="13" t="s">
        <v>478</v>
      </c>
      <c r="D93" s="13" t="s">
        <v>47</v>
      </c>
      <c r="E93" s="13" t="s">
        <v>51</v>
      </c>
      <c r="F93" s="13" t="s">
        <v>379</v>
      </c>
      <c r="G93" s="13" t="s">
        <v>15</v>
      </c>
      <c r="H93" s="13" t="s">
        <v>421</v>
      </c>
      <c r="I93" s="13">
        <v>54</v>
      </c>
      <c r="J93" s="69">
        <v>125475000</v>
      </c>
      <c r="K93" s="69">
        <v>0</v>
      </c>
      <c r="L93" s="13">
        <v>90</v>
      </c>
      <c r="M93" s="15" t="s">
        <v>459</v>
      </c>
      <c r="N93" s="15">
        <v>44651</v>
      </c>
      <c r="O93" s="16">
        <v>0.9</v>
      </c>
      <c r="P93" s="16">
        <v>0</v>
      </c>
      <c r="Q93" s="15" t="s">
        <v>15</v>
      </c>
    </row>
    <row r="94" spans="1:17" s="17" customFormat="1" ht="45" customHeight="1" thickBot="1">
      <c r="A94" s="79" t="s">
        <v>479</v>
      </c>
      <c r="B94" s="14" t="s">
        <v>463</v>
      </c>
      <c r="C94" s="13" t="s">
        <v>480</v>
      </c>
      <c r="D94" s="13" t="s">
        <v>19</v>
      </c>
      <c r="E94" s="13" t="s">
        <v>51</v>
      </c>
      <c r="F94" s="13" t="s">
        <v>481</v>
      </c>
      <c r="G94" s="13" t="s">
        <v>15</v>
      </c>
      <c r="H94" s="13" t="s">
        <v>482</v>
      </c>
      <c r="I94" s="13">
        <v>53</v>
      </c>
      <c r="J94" s="69">
        <v>40000000</v>
      </c>
      <c r="K94" s="69">
        <v>0</v>
      </c>
      <c r="L94" s="13">
        <v>0</v>
      </c>
      <c r="M94" s="15" t="s">
        <v>463</v>
      </c>
      <c r="N94" s="15" t="s">
        <v>483</v>
      </c>
      <c r="O94" s="16">
        <v>0</v>
      </c>
      <c r="P94" s="16">
        <v>0</v>
      </c>
      <c r="Q94" s="15" t="s">
        <v>15</v>
      </c>
    </row>
    <row r="95" spans="1:17" s="17" customFormat="1" ht="45" customHeight="1" thickBot="1">
      <c r="A95" s="79" t="s">
        <v>484</v>
      </c>
      <c r="B95" s="14" t="s">
        <v>485</v>
      </c>
      <c r="C95" s="13" t="s">
        <v>486</v>
      </c>
      <c r="D95" s="13" t="s">
        <v>19</v>
      </c>
      <c r="E95" s="13" t="s">
        <v>51</v>
      </c>
      <c r="F95" s="13" t="s">
        <v>487</v>
      </c>
      <c r="G95" s="13" t="s">
        <v>15</v>
      </c>
      <c r="H95" s="13" t="s">
        <v>488</v>
      </c>
      <c r="I95" s="13">
        <v>39</v>
      </c>
      <c r="J95" s="69">
        <v>257159000</v>
      </c>
      <c r="K95" s="69">
        <v>0</v>
      </c>
      <c r="L95" s="13">
        <v>0</v>
      </c>
      <c r="M95" s="15" t="s">
        <v>485</v>
      </c>
      <c r="N95" s="15" t="s">
        <v>407</v>
      </c>
      <c r="O95" s="16">
        <v>1</v>
      </c>
      <c r="P95" s="16">
        <v>0.5</v>
      </c>
      <c r="Q95" s="15" t="s">
        <v>15</v>
      </c>
    </row>
    <row r="96" spans="1:17" s="17" customFormat="1" ht="45" customHeight="1" thickBot="1">
      <c r="A96" s="79" t="s">
        <v>489</v>
      </c>
      <c r="B96" s="14" t="s">
        <v>490</v>
      </c>
      <c r="C96" s="13" t="s">
        <v>491</v>
      </c>
      <c r="D96" s="13" t="s">
        <v>36</v>
      </c>
      <c r="E96" s="13" t="s">
        <v>51</v>
      </c>
      <c r="F96" s="13" t="s">
        <v>492</v>
      </c>
      <c r="G96" s="13" t="s">
        <v>15</v>
      </c>
      <c r="H96" s="13" t="s">
        <v>228</v>
      </c>
      <c r="I96" s="13">
        <v>255</v>
      </c>
      <c r="J96" s="69">
        <v>1669000000</v>
      </c>
      <c r="K96" s="69">
        <v>0</v>
      </c>
      <c r="L96" s="13">
        <v>90</v>
      </c>
      <c r="M96" s="15" t="s">
        <v>490</v>
      </c>
      <c r="N96" s="15">
        <v>44865</v>
      </c>
      <c r="O96" s="16">
        <v>0.25</v>
      </c>
      <c r="P96" s="16">
        <v>0.73</v>
      </c>
      <c r="Q96" s="15" t="s">
        <v>15</v>
      </c>
    </row>
    <row r="97" spans="1:17" s="17" customFormat="1" ht="45" customHeight="1" thickBot="1">
      <c r="A97" s="79" t="s">
        <v>493</v>
      </c>
      <c r="B97" s="14" t="s">
        <v>485</v>
      </c>
      <c r="C97" s="13" t="s">
        <v>494</v>
      </c>
      <c r="D97" s="13" t="s">
        <v>36</v>
      </c>
      <c r="E97" s="13" t="s">
        <v>51</v>
      </c>
      <c r="F97" s="13" t="s">
        <v>495</v>
      </c>
      <c r="G97" s="13" t="s">
        <v>15</v>
      </c>
      <c r="H97" s="13" t="s">
        <v>228</v>
      </c>
      <c r="I97" s="13">
        <v>252</v>
      </c>
      <c r="J97" s="69">
        <v>6775503060</v>
      </c>
      <c r="K97" s="69">
        <v>0</v>
      </c>
      <c r="L97" s="13">
        <v>0</v>
      </c>
      <c r="M97" s="15" t="s">
        <v>485</v>
      </c>
      <c r="N97" s="15" t="s">
        <v>71</v>
      </c>
      <c r="O97" s="16">
        <v>0.7</v>
      </c>
      <c r="P97" s="16">
        <v>0.62</v>
      </c>
      <c r="Q97" s="15" t="s">
        <v>15</v>
      </c>
    </row>
    <row r="98" spans="1:17" s="17" customFormat="1" ht="45" customHeight="1" thickBot="1">
      <c r="A98" s="79" t="s">
        <v>496</v>
      </c>
      <c r="B98" s="14" t="s">
        <v>485</v>
      </c>
      <c r="C98" s="13" t="s">
        <v>497</v>
      </c>
      <c r="D98" s="13" t="s">
        <v>19</v>
      </c>
      <c r="E98" s="13" t="s">
        <v>51</v>
      </c>
      <c r="F98" s="13" t="s">
        <v>498</v>
      </c>
      <c r="G98" s="13" t="s">
        <v>15</v>
      </c>
      <c r="H98" s="13" t="s">
        <v>185</v>
      </c>
      <c r="I98" s="13">
        <v>40</v>
      </c>
      <c r="J98" s="69">
        <v>69600000</v>
      </c>
      <c r="K98" s="69">
        <v>0</v>
      </c>
      <c r="L98" s="13">
        <v>0</v>
      </c>
      <c r="M98" s="15" t="s">
        <v>485</v>
      </c>
      <c r="N98" s="15" t="s">
        <v>200</v>
      </c>
      <c r="O98" s="16">
        <v>1</v>
      </c>
      <c r="P98" s="16">
        <v>1</v>
      </c>
      <c r="Q98" s="15" t="s">
        <v>15</v>
      </c>
    </row>
    <row r="99" spans="1:17" s="17" customFormat="1" ht="45" customHeight="1" thickBot="1">
      <c r="A99" s="79" t="s">
        <v>499</v>
      </c>
      <c r="B99" s="14" t="s">
        <v>485</v>
      </c>
      <c r="C99" s="13" t="s">
        <v>500</v>
      </c>
      <c r="D99" s="13" t="s">
        <v>19</v>
      </c>
      <c r="E99" s="13" t="s">
        <v>88</v>
      </c>
      <c r="F99" s="13" t="s">
        <v>501</v>
      </c>
      <c r="G99" s="13" t="s">
        <v>15</v>
      </c>
      <c r="H99" s="13" t="s">
        <v>447</v>
      </c>
      <c r="I99" s="13">
        <v>252</v>
      </c>
      <c r="J99" s="69">
        <v>234981353</v>
      </c>
      <c r="K99" s="69">
        <v>0</v>
      </c>
      <c r="L99" s="13">
        <v>0</v>
      </c>
      <c r="M99" s="15" t="s">
        <v>485</v>
      </c>
      <c r="N99" s="15" t="s">
        <v>71</v>
      </c>
      <c r="O99" s="16">
        <v>0.69</v>
      </c>
      <c r="P99" s="16">
        <v>0.59</v>
      </c>
      <c r="Q99" s="15" t="s">
        <v>15</v>
      </c>
    </row>
    <row r="100" spans="1:17" s="17" customFormat="1" ht="45" customHeight="1" thickBot="1">
      <c r="A100" s="79" t="s">
        <v>502</v>
      </c>
      <c r="B100" s="14" t="s">
        <v>485</v>
      </c>
      <c r="C100" s="13" t="s">
        <v>503</v>
      </c>
      <c r="D100" s="13" t="s">
        <v>47</v>
      </c>
      <c r="E100" s="13" t="s">
        <v>190</v>
      </c>
      <c r="F100" s="13" t="s">
        <v>504</v>
      </c>
      <c r="G100" s="13" t="s">
        <v>15</v>
      </c>
      <c r="H100" s="13" t="s">
        <v>228</v>
      </c>
      <c r="I100" s="13">
        <v>251</v>
      </c>
      <c r="J100" s="69">
        <v>1920000000</v>
      </c>
      <c r="K100" s="69">
        <v>0</v>
      </c>
      <c r="L100" s="13">
        <v>60</v>
      </c>
      <c r="M100" s="15" t="s">
        <v>505</v>
      </c>
      <c r="N100" s="15">
        <v>44834</v>
      </c>
      <c r="O100" s="16">
        <v>0.5</v>
      </c>
      <c r="P100" s="16">
        <v>0.66</v>
      </c>
      <c r="Q100" s="15" t="s">
        <v>15</v>
      </c>
    </row>
    <row r="101" spans="1:17" s="17" customFormat="1" ht="45" customHeight="1" thickBot="1">
      <c r="A101" s="79" t="s">
        <v>506</v>
      </c>
      <c r="B101" s="14" t="s">
        <v>507</v>
      </c>
      <c r="C101" s="13" t="s">
        <v>508</v>
      </c>
      <c r="D101" s="13" t="s">
        <v>19</v>
      </c>
      <c r="E101" s="13" t="s">
        <v>88</v>
      </c>
      <c r="F101" s="13" t="s">
        <v>509</v>
      </c>
      <c r="G101" s="13" t="s">
        <v>15</v>
      </c>
      <c r="H101" s="13" t="s">
        <v>212</v>
      </c>
      <c r="I101" s="13">
        <v>243</v>
      </c>
      <c r="J101" s="69">
        <v>1095585621.7</v>
      </c>
      <c r="K101" s="69">
        <v>0</v>
      </c>
      <c r="L101" s="13">
        <v>0</v>
      </c>
      <c r="M101" s="15" t="s">
        <v>510</v>
      </c>
      <c r="N101" s="15" t="s">
        <v>71</v>
      </c>
      <c r="O101" s="16">
        <v>0.38</v>
      </c>
      <c r="P101" s="16">
        <v>0.25</v>
      </c>
      <c r="Q101" s="15" t="s">
        <v>15</v>
      </c>
    </row>
    <row r="102" spans="1:17" s="17" customFormat="1" ht="45" customHeight="1" thickBot="1">
      <c r="A102" s="79" t="s">
        <v>511</v>
      </c>
      <c r="B102" s="14" t="s">
        <v>512</v>
      </c>
      <c r="C102" s="13" t="s">
        <v>513</v>
      </c>
      <c r="D102" s="13" t="s">
        <v>47</v>
      </c>
      <c r="E102" s="13" t="s">
        <v>48</v>
      </c>
      <c r="F102" s="13" t="s">
        <v>514</v>
      </c>
      <c r="G102" s="13" t="s">
        <v>15</v>
      </c>
      <c r="H102" s="13" t="s">
        <v>433</v>
      </c>
      <c r="I102" s="13">
        <v>182</v>
      </c>
      <c r="J102" s="69">
        <v>127260000</v>
      </c>
      <c r="K102" s="69">
        <v>24011321</v>
      </c>
      <c r="L102" s="13">
        <v>30</v>
      </c>
      <c r="M102" s="15" t="s">
        <v>507</v>
      </c>
      <c r="N102" s="15">
        <v>44742</v>
      </c>
      <c r="O102" s="16">
        <v>0.45</v>
      </c>
      <c r="P102" s="16">
        <v>0.55000000000000004</v>
      </c>
      <c r="Q102" s="15" t="s">
        <v>15</v>
      </c>
    </row>
    <row r="103" spans="1:17" s="17" customFormat="1" ht="45" customHeight="1" thickBot="1">
      <c r="A103" s="79" t="s">
        <v>517</v>
      </c>
      <c r="B103" s="14" t="s">
        <v>507</v>
      </c>
      <c r="C103" s="13" t="s">
        <v>518</v>
      </c>
      <c r="D103" s="13" t="s">
        <v>19</v>
      </c>
      <c r="E103" s="13" t="s">
        <v>88</v>
      </c>
      <c r="F103" s="13" t="s">
        <v>519</v>
      </c>
      <c r="G103" s="13" t="s">
        <v>15</v>
      </c>
      <c r="H103" s="13" t="s">
        <v>520</v>
      </c>
      <c r="I103" s="13">
        <v>242</v>
      </c>
      <c r="J103" s="69">
        <v>361760000</v>
      </c>
      <c r="K103" s="69">
        <v>0</v>
      </c>
      <c r="L103" s="13">
        <v>0</v>
      </c>
      <c r="M103" s="15" t="s">
        <v>186</v>
      </c>
      <c r="N103" s="15" t="s">
        <v>521</v>
      </c>
      <c r="O103" s="16">
        <v>0.63</v>
      </c>
      <c r="P103" s="16">
        <v>0.5</v>
      </c>
      <c r="Q103" s="15" t="s">
        <v>15</v>
      </c>
    </row>
    <row r="104" spans="1:17" s="17" customFormat="1" ht="45" customHeight="1" thickBot="1">
      <c r="A104" s="79" t="s">
        <v>522</v>
      </c>
      <c r="B104" s="14" t="s">
        <v>507</v>
      </c>
      <c r="C104" s="13" t="s">
        <v>523</v>
      </c>
      <c r="D104" s="13" t="s">
        <v>67</v>
      </c>
      <c r="E104" s="13" t="s">
        <v>68</v>
      </c>
      <c r="F104" s="13" t="s">
        <v>524</v>
      </c>
      <c r="G104" s="13" t="s">
        <v>15</v>
      </c>
      <c r="H104" s="13" t="s">
        <v>525</v>
      </c>
      <c r="I104" s="13">
        <v>33</v>
      </c>
      <c r="J104" s="69">
        <v>2597720442.0799999</v>
      </c>
      <c r="K104" s="69">
        <v>0</v>
      </c>
      <c r="L104" s="13">
        <v>59</v>
      </c>
      <c r="M104" s="15" t="s">
        <v>507</v>
      </c>
      <c r="N104" s="15" t="s">
        <v>526</v>
      </c>
      <c r="O104" s="16">
        <v>1</v>
      </c>
      <c r="P104" s="16">
        <v>0.9</v>
      </c>
      <c r="Q104" s="15" t="s">
        <v>15</v>
      </c>
    </row>
    <row r="105" spans="1:17" s="17" customFormat="1" ht="45" customHeight="1" thickBot="1">
      <c r="A105" s="79" t="s">
        <v>527</v>
      </c>
      <c r="B105" s="14" t="s">
        <v>528</v>
      </c>
      <c r="C105" s="13" t="s">
        <v>529</v>
      </c>
      <c r="D105" s="13" t="s">
        <v>36</v>
      </c>
      <c r="E105" s="13" t="s">
        <v>37</v>
      </c>
      <c r="F105" s="13" t="s">
        <v>530</v>
      </c>
      <c r="G105" s="13" t="s">
        <v>514</v>
      </c>
      <c r="H105" s="13" t="s">
        <v>15</v>
      </c>
      <c r="I105" s="13">
        <v>172</v>
      </c>
      <c r="J105" s="69">
        <v>1246990084</v>
      </c>
      <c r="K105" s="69">
        <v>97325904</v>
      </c>
      <c r="L105" s="13">
        <v>30</v>
      </c>
      <c r="M105" s="15" t="s">
        <v>531</v>
      </c>
      <c r="N105" s="15">
        <v>44742</v>
      </c>
      <c r="O105" s="16">
        <v>0.45</v>
      </c>
      <c r="P105" s="16">
        <v>0.47</v>
      </c>
      <c r="Q105" s="15" t="s">
        <v>15</v>
      </c>
    </row>
    <row r="106" spans="1:17" s="17" customFormat="1" ht="45" customHeight="1" thickBot="1">
      <c r="A106" s="79" t="s">
        <v>532</v>
      </c>
      <c r="B106" s="14" t="s">
        <v>533</v>
      </c>
      <c r="C106" s="13" t="s">
        <v>534</v>
      </c>
      <c r="D106" s="13" t="s">
        <v>121</v>
      </c>
      <c r="E106" s="13" t="s">
        <v>51</v>
      </c>
      <c r="F106" s="13" t="s">
        <v>535</v>
      </c>
      <c r="G106" s="13" t="s">
        <v>15</v>
      </c>
      <c r="H106" s="13" t="s">
        <v>421</v>
      </c>
      <c r="I106" s="13">
        <v>228</v>
      </c>
      <c r="J106" s="69">
        <v>61956205</v>
      </c>
      <c r="K106" s="69">
        <v>0</v>
      </c>
      <c r="L106" s="13">
        <v>0</v>
      </c>
      <c r="M106" s="15" t="s">
        <v>536</v>
      </c>
      <c r="N106" s="15" t="s">
        <v>71</v>
      </c>
      <c r="O106" s="16">
        <v>0.2</v>
      </c>
      <c r="P106" s="16">
        <v>0</v>
      </c>
      <c r="Q106" s="15" t="s">
        <v>15</v>
      </c>
    </row>
    <row r="107" spans="1:17" s="17" customFormat="1" ht="45" customHeight="1" thickBot="1">
      <c r="A107" s="79" t="s">
        <v>537</v>
      </c>
      <c r="B107" s="14" t="s">
        <v>538</v>
      </c>
      <c r="C107" s="13" t="s">
        <v>539</v>
      </c>
      <c r="D107" s="13" t="s">
        <v>121</v>
      </c>
      <c r="E107" s="13" t="s">
        <v>51</v>
      </c>
      <c r="F107" s="13" t="s">
        <v>540</v>
      </c>
      <c r="G107" s="13" t="s">
        <v>15</v>
      </c>
      <c r="H107" s="13" t="s">
        <v>542</v>
      </c>
      <c r="I107" s="13">
        <v>18</v>
      </c>
      <c r="J107" s="69">
        <v>28026337</v>
      </c>
      <c r="K107" s="69">
        <v>0</v>
      </c>
      <c r="L107" s="13">
        <v>31</v>
      </c>
      <c r="M107" s="15" t="s">
        <v>541</v>
      </c>
      <c r="N107" s="15" t="s">
        <v>543</v>
      </c>
      <c r="O107" s="16">
        <v>0.9</v>
      </c>
      <c r="P107" s="16">
        <v>0</v>
      </c>
      <c r="Q107" s="15" t="s">
        <v>15</v>
      </c>
    </row>
    <row r="108" spans="1:17" s="17" customFormat="1" ht="45" customHeight="1" thickBot="1">
      <c r="A108" s="79" t="s">
        <v>544</v>
      </c>
      <c r="B108" s="14" t="s">
        <v>531</v>
      </c>
      <c r="C108" s="13" t="s">
        <v>545</v>
      </c>
      <c r="D108" s="13" t="s">
        <v>121</v>
      </c>
      <c r="E108" s="13" t="s">
        <v>51</v>
      </c>
      <c r="F108" s="13" t="s">
        <v>546</v>
      </c>
      <c r="G108" s="13" t="s">
        <v>15</v>
      </c>
      <c r="H108" s="13" t="s">
        <v>548</v>
      </c>
      <c r="I108" s="13">
        <v>168</v>
      </c>
      <c r="J108" s="69">
        <v>37784880</v>
      </c>
      <c r="K108" s="69">
        <v>0</v>
      </c>
      <c r="L108" s="13">
        <v>0</v>
      </c>
      <c r="M108" s="15" t="s">
        <v>547</v>
      </c>
      <c r="N108" s="15" t="s">
        <v>516</v>
      </c>
      <c r="O108" s="16">
        <v>0.08</v>
      </c>
      <c r="P108" s="16">
        <v>0.5</v>
      </c>
      <c r="Q108" s="15" t="s">
        <v>15</v>
      </c>
    </row>
    <row r="109" spans="1:17" s="17" customFormat="1" ht="45" customHeight="1" thickBot="1">
      <c r="A109" s="79" t="s">
        <v>549</v>
      </c>
      <c r="B109" s="14" t="s">
        <v>538</v>
      </c>
      <c r="C109" s="13" t="s">
        <v>550</v>
      </c>
      <c r="D109" s="13" t="s">
        <v>19</v>
      </c>
      <c r="E109" s="13" t="s">
        <v>51</v>
      </c>
      <c r="F109" s="13" t="s">
        <v>551</v>
      </c>
      <c r="G109" s="13" t="s">
        <v>15</v>
      </c>
      <c r="H109" s="13" t="s">
        <v>328</v>
      </c>
      <c r="I109" s="13">
        <v>18</v>
      </c>
      <c r="J109" s="69">
        <v>11400000</v>
      </c>
      <c r="K109" s="69">
        <v>0</v>
      </c>
      <c r="L109" s="13">
        <v>0</v>
      </c>
      <c r="M109" s="15" t="s">
        <v>541</v>
      </c>
      <c r="N109" s="15" t="s">
        <v>200</v>
      </c>
      <c r="O109" s="16">
        <v>1</v>
      </c>
      <c r="P109" s="16">
        <v>0</v>
      </c>
      <c r="Q109" s="15" t="s">
        <v>15</v>
      </c>
    </row>
    <row r="110" spans="1:17" s="17" customFormat="1" ht="45" customHeight="1" thickBot="1">
      <c r="A110" s="79" t="s">
        <v>552</v>
      </c>
      <c r="B110" s="14" t="s">
        <v>541</v>
      </c>
      <c r="C110" s="13" t="s">
        <v>553</v>
      </c>
      <c r="D110" s="13" t="s">
        <v>19</v>
      </c>
      <c r="E110" s="13" t="s">
        <v>51</v>
      </c>
      <c r="F110" s="13" t="s">
        <v>554</v>
      </c>
      <c r="G110" s="13" t="s">
        <v>15</v>
      </c>
      <c r="H110" s="13" t="s">
        <v>328</v>
      </c>
      <c r="I110" s="13">
        <v>17</v>
      </c>
      <c r="J110" s="69">
        <v>11400000</v>
      </c>
      <c r="K110" s="69">
        <v>0</v>
      </c>
      <c r="L110" s="13">
        <v>0</v>
      </c>
      <c r="M110" s="15" t="s">
        <v>547</v>
      </c>
      <c r="N110" s="15" t="s">
        <v>200</v>
      </c>
      <c r="O110" s="16">
        <v>1</v>
      </c>
      <c r="P110" s="16">
        <v>0</v>
      </c>
      <c r="Q110" s="15" t="s">
        <v>15</v>
      </c>
    </row>
    <row r="111" spans="1:17" s="17" customFormat="1" ht="45" customHeight="1" thickBot="1">
      <c r="A111" s="79" t="s">
        <v>555</v>
      </c>
      <c r="B111" s="14" t="s">
        <v>538</v>
      </c>
      <c r="C111" s="13" t="s">
        <v>556</v>
      </c>
      <c r="D111" s="13" t="s">
        <v>19</v>
      </c>
      <c r="E111" s="13" t="s">
        <v>51</v>
      </c>
      <c r="F111" s="13" t="s">
        <v>557</v>
      </c>
      <c r="G111" s="13" t="s">
        <v>15</v>
      </c>
      <c r="H111" s="13" t="s">
        <v>328</v>
      </c>
      <c r="I111" s="13">
        <v>17</v>
      </c>
      <c r="J111" s="69">
        <v>11400000</v>
      </c>
      <c r="K111" s="69">
        <v>0</v>
      </c>
      <c r="L111" s="13">
        <v>0</v>
      </c>
      <c r="M111" s="15" t="s">
        <v>547</v>
      </c>
      <c r="N111" s="15" t="s">
        <v>200</v>
      </c>
      <c r="O111" s="16">
        <v>1</v>
      </c>
      <c r="P111" s="16">
        <v>0</v>
      </c>
      <c r="Q111" s="15" t="s">
        <v>15</v>
      </c>
    </row>
    <row r="112" spans="1:17" s="17" customFormat="1" ht="45" customHeight="1" thickBot="1">
      <c r="A112" s="79" t="s">
        <v>558</v>
      </c>
      <c r="B112" s="14" t="s">
        <v>541</v>
      </c>
      <c r="C112" s="13" t="s">
        <v>559</v>
      </c>
      <c r="D112" s="13" t="s">
        <v>19</v>
      </c>
      <c r="E112" s="13" t="s">
        <v>51</v>
      </c>
      <c r="F112" s="13" t="s">
        <v>560</v>
      </c>
      <c r="G112" s="13" t="s">
        <v>15</v>
      </c>
      <c r="H112" s="13" t="s">
        <v>328</v>
      </c>
      <c r="I112" s="13">
        <v>17</v>
      </c>
      <c r="J112" s="69">
        <v>11400000</v>
      </c>
      <c r="K112" s="69">
        <v>0</v>
      </c>
      <c r="L112" s="13">
        <v>0</v>
      </c>
      <c r="M112" s="15" t="s">
        <v>547</v>
      </c>
      <c r="N112" s="15" t="s">
        <v>200</v>
      </c>
      <c r="O112" s="16">
        <v>1</v>
      </c>
      <c r="P112" s="16">
        <v>0</v>
      </c>
      <c r="Q112" s="15" t="s">
        <v>15</v>
      </c>
    </row>
    <row r="113" spans="1:17" s="17" customFormat="1" ht="45" customHeight="1" thickBot="1">
      <c r="A113" s="79" t="s">
        <v>561</v>
      </c>
      <c r="B113" s="14" t="s">
        <v>536</v>
      </c>
      <c r="C113" s="13" t="s">
        <v>562</v>
      </c>
      <c r="D113" s="13" t="s">
        <v>19</v>
      </c>
      <c r="E113" s="13" t="s">
        <v>51</v>
      </c>
      <c r="F113" s="13" t="s">
        <v>563</v>
      </c>
      <c r="G113" s="13" t="s">
        <v>15</v>
      </c>
      <c r="H113" s="13" t="s">
        <v>236</v>
      </c>
      <c r="I113" s="13">
        <v>215</v>
      </c>
      <c r="J113" s="69">
        <v>284253241</v>
      </c>
      <c r="K113" s="69">
        <v>0</v>
      </c>
      <c r="L113" s="13">
        <v>0</v>
      </c>
      <c r="M113" s="15" t="s">
        <v>565</v>
      </c>
      <c r="N113" s="15" t="s">
        <v>71</v>
      </c>
      <c r="O113" s="16">
        <v>0.57999999999999996</v>
      </c>
      <c r="P113" s="16">
        <v>0.33</v>
      </c>
      <c r="Q113" s="15" t="s">
        <v>15</v>
      </c>
    </row>
    <row r="114" spans="1:17" s="17" customFormat="1" ht="45" customHeight="1" thickBot="1">
      <c r="A114" s="79" t="s">
        <v>566</v>
      </c>
      <c r="B114" s="14" t="s">
        <v>536</v>
      </c>
      <c r="C114" s="13" t="s">
        <v>567</v>
      </c>
      <c r="D114" s="13" t="s">
        <v>47</v>
      </c>
      <c r="E114" s="13" t="s">
        <v>190</v>
      </c>
      <c r="F114" s="13" t="s">
        <v>568</v>
      </c>
      <c r="G114" s="13" t="s">
        <v>15</v>
      </c>
      <c r="H114" s="13" t="s">
        <v>570</v>
      </c>
      <c r="I114" s="13">
        <v>182</v>
      </c>
      <c r="J114" s="69">
        <v>738681172</v>
      </c>
      <c r="K114" s="69">
        <v>0</v>
      </c>
      <c r="L114" s="13">
        <v>0</v>
      </c>
      <c r="M114" s="15" t="s">
        <v>569</v>
      </c>
      <c r="N114" s="15" t="s">
        <v>571</v>
      </c>
      <c r="O114" s="16">
        <v>0.3</v>
      </c>
      <c r="P114" s="16">
        <v>0.3</v>
      </c>
      <c r="Q114" s="15" t="s">
        <v>15</v>
      </c>
    </row>
    <row r="115" spans="1:17" s="17" customFormat="1" ht="45" customHeight="1" thickBot="1">
      <c r="A115" s="79" t="s">
        <v>572</v>
      </c>
      <c r="B115" s="14" t="s">
        <v>483</v>
      </c>
      <c r="C115" s="13" t="s">
        <v>573</v>
      </c>
      <c r="D115" s="13" t="s">
        <v>121</v>
      </c>
      <c r="E115" s="13" t="s">
        <v>68</v>
      </c>
      <c r="F115" s="13" t="s">
        <v>574</v>
      </c>
      <c r="G115" s="13" t="s">
        <v>15</v>
      </c>
      <c r="H115" s="13" t="s">
        <v>575</v>
      </c>
      <c r="I115" s="13">
        <v>9</v>
      </c>
      <c r="J115" s="69">
        <v>90852600</v>
      </c>
      <c r="K115" s="69">
        <v>0</v>
      </c>
      <c r="L115" s="13">
        <v>0</v>
      </c>
      <c r="M115" s="15" t="s">
        <v>576</v>
      </c>
      <c r="N115" s="15" t="s">
        <v>200</v>
      </c>
      <c r="O115" s="16">
        <v>1</v>
      </c>
      <c r="P115" s="16">
        <v>0</v>
      </c>
      <c r="Q115" s="15" t="s">
        <v>15</v>
      </c>
    </row>
    <row r="116" spans="1:17" s="17" customFormat="1" ht="45" customHeight="1" thickBot="1">
      <c r="A116" s="79" t="s">
        <v>577</v>
      </c>
      <c r="B116" s="14" t="s">
        <v>428</v>
      </c>
      <c r="C116" s="13" t="s">
        <v>578</v>
      </c>
      <c r="D116" s="13" t="s">
        <v>121</v>
      </c>
      <c r="E116" s="13" t="s">
        <v>48</v>
      </c>
      <c r="F116" s="13" t="s">
        <v>579</v>
      </c>
      <c r="G116" s="13" t="s">
        <v>15</v>
      </c>
      <c r="H116" s="13" t="s">
        <v>580</v>
      </c>
      <c r="I116" s="13">
        <v>75</v>
      </c>
      <c r="J116" s="69">
        <v>15000000</v>
      </c>
      <c r="K116" s="69">
        <v>0</v>
      </c>
      <c r="L116" s="13">
        <f>21+46</f>
        <v>67</v>
      </c>
      <c r="M116" s="15">
        <v>44592</v>
      </c>
      <c r="N116" s="15">
        <v>44744</v>
      </c>
      <c r="O116" s="16">
        <v>0.6</v>
      </c>
      <c r="P116" s="16">
        <v>0</v>
      </c>
      <c r="Q116" s="15" t="s">
        <v>15</v>
      </c>
    </row>
    <row r="117" spans="1:17" s="17" customFormat="1" ht="45" customHeight="1" thickBot="1">
      <c r="A117" s="79" t="s">
        <v>581</v>
      </c>
      <c r="B117" s="14" t="s">
        <v>536</v>
      </c>
      <c r="C117" s="13" t="s">
        <v>582</v>
      </c>
      <c r="D117" s="13" t="s">
        <v>47</v>
      </c>
      <c r="E117" s="13" t="s">
        <v>190</v>
      </c>
      <c r="F117" s="13" t="s">
        <v>405</v>
      </c>
      <c r="G117" s="13" t="s">
        <v>15</v>
      </c>
      <c r="H117" s="13" t="s">
        <v>583</v>
      </c>
      <c r="I117" s="13">
        <v>228</v>
      </c>
      <c r="J117" s="69">
        <v>1421252700</v>
      </c>
      <c r="K117" s="69">
        <v>0</v>
      </c>
      <c r="L117" s="13">
        <v>0</v>
      </c>
      <c r="M117" s="15" t="s">
        <v>536</v>
      </c>
      <c r="N117" s="15" t="s">
        <v>71</v>
      </c>
      <c r="O117" s="16">
        <v>0.57999999999999996</v>
      </c>
      <c r="P117" s="16">
        <v>0.44</v>
      </c>
      <c r="Q117" s="15" t="s">
        <v>15</v>
      </c>
    </row>
    <row r="118" spans="1:17" s="17" customFormat="1" ht="45" customHeight="1" thickBot="1">
      <c r="A118" s="79" t="s">
        <v>584</v>
      </c>
      <c r="B118" s="14" t="s">
        <v>585</v>
      </c>
      <c r="C118" s="13" t="s">
        <v>586</v>
      </c>
      <c r="D118" s="13" t="s">
        <v>19</v>
      </c>
      <c r="E118" s="13" t="s">
        <v>51</v>
      </c>
      <c r="F118" s="13" t="s">
        <v>587</v>
      </c>
      <c r="G118" s="13" t="s">
        <v>15</v>
      </c>
      <c r="H118" s="13" t="s">
        <v>588</v>
      </c>
      <c r="I118" s="13">
        <v>215</v>
      </c>
      <c r="J118" s="69">
        <v>258159524</v>
      </c>
      <c r="K118" s="69">
        <v>0</v>
      </c>
      <c r="L118" s="13">
        <v>0</v>
      </c>
      <c r="M118" s="15" t="s">
        <v>565</v>
      </c>
      <c r="N118" s="15" t="s">
        <v>71</v>
      </c>
      <c r="O118" s="16">
        <v>0.56999999999999995</v>
      </c>
      <c r="P118" s="16">
        <v>0.28000000000000003</v>
      </c>
      <c r="Q118" s="15" t="s">
        <v>15</v>
      </c>
    </row>
    <row r="119" spans="1:17" s="17" customFormat="1" ht="45" customHeight="1" thickBot="1">
      <c r="A119" s="79" t="s">
        <v>589</v>
      </c>
      <c r="B119" s="14" t="s">
        <v>590</v>
      </c>
      <c r="C119" s="13" t="s">
        <v>591</v>
      </c>
      <c r="D119" s="13" t="s">
        <v>19</v>
      </c>
      <c r="E119" s="13" t="s">
        <v>51</v>
      </c>
      <c r="F119" s="13" t="s">
        <v>563</v>
      </c>
      <c r="G119" s="13" t="s">
        <v>15</v>
      </c>
      <c r="H119" s="13" t="s">
        <v>592</v>
      </c>
      <c r="I119" s="13">
        <v>208</v>
      </c>
      <c r="J119" s="69">
        <v>90478080</v>
      </c>
      <c r="K119" s="69">
        <v>0</v>
      </c>
      <c r="L119" s="13">
        <v>0</v>
      </c>
      <c r="M119" s="15" t="s">
        <v>565</v>
      </c>
      <c r="N119" s="15" t="s">
        <v>593</v>
      </c>
      <c r="O119" s="16">
        <v>0</v>
      </c>
      <c r="P119" s="16">
        <v>0</v>
      </c>
      <c r="Q119" s="15" t="s">
        <v>15</v>
      </c>
    </row>
    <row r="120" spans="1:17" s="17" customFormat="1" ht="45" customHeight="1" thickBot="1">
      <c r="A120" s="79" t="s">
        <v>594</v>
      </c>
      <c r="B120" s="14" t="s">
        <v>585</v>
      </c>
      <c r="C120" s="13" t="s">
        <v>595</v>
      </c>
      <c r="D120" s="13" t="s">
        <v>67</v>
      </c>
      <c r="E120" s="13" t="s">
        <v>51</v>
      </c>
      <c r="F120" s="13" t="s">
        <v>596</v>
      </c>
      <c r="G120" s="13" t="s">
        <v>15</v>
      </c>
      <c r="H120" s="13" t="s">
        <v>597</v>
      </c>
      <c r="I120" s="13">
        <v>3</v>
      </c>
      <c r="J120" s="69">
        <v>392664493</v>
      </c>
      <c r="K120" s="69">
        <v>0</v>
      </c>
      <c r="L120" s="13">
        <v>31</v>
      </c>
      <c r="M120" s="15" t="s">
        <v>565</v>
      </c>
      <c r="N120" s="15" t="s">
        <v>422</v>
      </c>
      <c r="O120" s="16">
        <v>0.56999999999999995</v>
      </c>
      <c r="P120" s="16">
        <v>0.14000000000000001</v>
      </c>
      <c r="Q120" s="15" t="s">
        <v>15</v>
      </c>
    </row>
    <row r="121" spans="1:17" s="17" customFormat="1" ht="45" customHeight="1" thickBot="1">
      <c r="A121" s="79" t="s">
        <v>598</v>
      </c>
      <c r="B121" s="14" t="s">
        <v>564</v>
      </c>
      <c r="C121" s="13" t="s">
        <v>599</v>
      </c>
      <c r="D121" s="13" t="s">
        <v>67</v>
      </c>
      <c r="E121" s="13" t="s">
        <v>190</v>
      </c>
      <c r="F121" s="13" t="s">
        <v>600</v>
      </c>
      <c r="G121" s="13" t="s">
        <v>15</v>
      </c>
      <c r="H121" s="13" t="s">
        <v>583</v>
      </c>
      <c r="I121" s="13">
        <v>90</v>
      </c>
      <c r="J121" s="69">
        <v>246000000</v>
      </c>
      <c r="K121" s="69">
        <v>0</v>
      </c>
      <c r="L121" s="13">
        <v>52</v>
      </c>
      <c r="M121" s="15">
        <v>44564</v>
      </c>
      <c r="N121" s="15">
        <v>44705</v>
      </c>
      <c r="O121" s="16">
        <v>1</v>
      </c>
      <c r="P121" s="16">
        <v>1</v>
      </c>
      <c r="Q121" s="15" t="s">
        <v>15</v>
      </c>
    </row>
    <row r="122" spans="1:17" s="17" customFormat="1" ht="45" customHeight="1" thickBot="1">
      <c r="A122" s="79" t="s">
        <v>601</v>
      </c>
      <c r="B122" s="14" t="s">
        <v>590</v>
      </c>
      <c r="C122" s="13" t="s">
        <v>602</v>
      </c>
      <c r="D122" s="13" t="s">
        <v>36</v>
      </c>
      <c r="E122" s="13" t="s">
        <v>51</v>
      </c>
      <c r="F122" s="13" t="s">
        <v>603</v>
      </c>
      <c r="G122" s="13" t="s">
        <v>15</v>
      </c>
      <c r="H122" s="13" t="s">
        <v>604</v>
      </c>
      <c r="I122" s="13">
        <v>216</v>
      </c>
      <c r="J122" s="69">
        <v>1792000000</v>
      </c>
      <c r="K122" s="69">
        <v>0</v>
      </c>
      <c r="L122" s="13">
        <v>0</v>
      </c>
      <c r="M122" s="15" t="s">
        <v>590</v>
      </c>
      <c r="N122" s="15" t="s">
        <v>71</v>
      </c>
      <c r="O122" s="16">
        <v>0.98</v>
      </c>
      <c r="P122" s="16">
        <v>0.2</v>
      </c>
      <c r="Q122" s="15" t="s">
        <v>15</v>
      </c>
    </row>
    <row r="123" spans="1:17" s="17" customFormat="1" ht="45" customHeight="1" thickBot="1">
      <c r="A123" s="79" t="s">
        <v>605</v>
      </c>
      <c r="B123" s="14" t="s">
        <v>565</v>
      </c>
      <c r="C123" s="13" t="s">
        <v>606</v>
      </c>
      <c r="D123" s="13" t="s">
        <v>67</v>
      </c>
      <c r="E123" s="13" t="s">
        <v>51</v>
      </c>
      <c r="F123" s="13" t="s">
        <v>607</v>
      </c>
      <c r="G123" s="13" t="s">
        <v>579</v>
      </c>
      <c r="H123" s="13" t="s">
        <v>15</v>
      </c>
      <c r="I123" s="13">
        <v>76</v>
      </c>
      <c r="J123" s="69">
        <v>325089011</v>
      </c>
      <c r="K123" s="69">
        <v>0</v>
      </c>
      <c r="L123" s="13">
        <v>46</v>
      </c>
      <c r="M123" s="15" t="s">
        <v>407</v>
      </c>
      <c r="N123" s="15">
        <v>44744</v>
      </c>
      <c r="O123" s="16">
        <v>0.35</v>
      </c>
      <c r="P123" s="16">
        <v>0.3</v>
      </c>
      <c r="Q123" s="15" t="s">
        <v>15</v>
      </c>
    </row>
    <row r="124" spans="1:17" s="17" customFormat="1" ht="45" customHeight="1" thickBot="1">
      <c r="A124" s="79" t="s">
        <v>608</v>
      </c>
      <c r="B124" s="14" t="s">
        <v>590</v>
      </c>
      <c r="C124" s="13" t="s">
        <v>609</v>
      </c>
      <c r="D124" s="13" t="s">
        <v>47</v>
      </c>
      <c r="E124" s="13" t="s">
        <v>48</v>
      </c>
      <c r="F124" s="13" t="s">
        <v>610</v>
      </c>
      <c r="G124" s="13" t="s">
        <v>15</v>
      </c>
      <c r="H124" s="13" t="s">
        <v>611</v>
      </c>
      <c r="I124" s="13">
        <v>212</v>
      </c>
      <c r="J124" s="69">
        <v>531999000</v>
      </c>
      <c r="K124" s="69">
        <v>0</v>
      </c>
      <c r="L124" s="13">
        <v>0</v>
      </c>
      <c r="M124" s="15" t="s">
        <v>407</v>
      </c>
      <c r="N124" s="15" t="s">
        <v>521</v>
      </c>
      <c r="O124" s="16">
        <v>0.02</v>
      </c>
      <c r="P124" s="16">
        <v>0</v>
      </c>
      <c r="Q124" s="15" t="s">
        <v>15</v>
      </c>
    </row>
    <row r="125" spans="1:17" s="17" customFormat="1" ht="45" customHeight="1" thickBot="1">
      <c r="A125" s="79" t="s">
        <v>612</v>
      </c>
      <c r="B125" s="14" t="s">
        <v>590</v>
      </c>
      <c r="C125" s="13" t="s">
        <v>613</v>
      </c>
      <c r="D125" s="13" t="s">
        <v>36</v>
      </c>
      <c r="E125" s="13" t="s">
        <v>51</v>
      </c>
      <c r="F125" s="13" t="s">
        <v>614</v>
      </c>
      <c r="G125" s="13" t="s">
        <v>15</v>
      </c>
      <c r="H125" s="13" t="s">
        <v>228</v>
      </c>
      <c r="I125" s="13">
        <v>215</v>
      </c>
      <c r="J125" s="69">
        <v>7857000000</v>
      </c>
      <c r="K125" s="69">
        <v>0</v>
      </c>
      <c r="L125" s="13">
        <v>0</v>
      </c>
      <c r="M125" s="15" t="s">
        <v>565</v>
      </c>
      <c r="N125" s="15" t="s">
        <v>71</v>
      </c>
      <c r="O125" s="16">
        <v>0.42</v>
      </c>
      <c r="P125" s="16">
        <v>0</v>
      </c>
      <c r="Q125" s="15" t="s">
        <v>15</v>
      </c>
    </row>
    <row r="126" spans="1:17" s="17" customFormat="1" ht="45" customHeight="1" thickBot="1">
      <c r="A126" s="79" t="s">
        <v>615</v>
      </c>
      <c r="B126" s="14" t="s">
        <v>565</v>
      </c>
      <c r="C126" s="13" t="s">
        <v>616</v>
      </c>
      <c r="D126" s="13" t="s">
        <v>19</v>
      </c>
      <c r="E126" s="13" t="s">
        <v>48</v>
      </c>
      <c r="F126" s="13" t="s">
        <v>53</v>
      </c>
      <c r="G126" s="13" t="s">
        <v>15</v>
      </c>
      <c r="H126" s="13" t="s">
        <v>617</v>
      </c>
      <c r="I126" s="13">
        <v>304</v>
      </c>
      <c r="J126" s="69">
        <v>1028500000</v>
      </c>
      <c r="K126" s="69">
        <v>0</v>
      </c>
      <c r="L126" s="13">
        <v>0</v>
      </c>
      <c r="M126" s="15" t="s">
        <v>565</v>
      </c>
      <c r="N126" s="15" t="s">
        <v>618</v>
      </c>
      <c r="O126" s="16">
        <v>1</v>
      </c>
      <c r="P126" s="16">
        <v>0</v>
      </c>
      <c r="Q126" s="15" t="s">
        <v>15</v>
      </c>
    </row>
    <row r="127" spans="1:17" s="17" customFormat="1" ht="45" customHeight="1" thickBot="1">
      <c r="A127" s="79" t="s">
        <v>619</v>
      </c>
      <c r="B127" s="14" t="s">
        <v>565</v>
      </c>
      <c r="C127" s="13" t="s">
        <v>620</v>
      </c>
      <c r="D127" s="13" t="s">
        <v>47</v>
      </c>
      <c r="E127" s="13" t="s">
        <v>190</v>
      </c>
      <c r="F127" s="13" t="s">
        <v>621</v>
      </c>
      <c r="G127" s="13" t="s">
        <v>15</v>
      </c>
      <c r="H127" s="13" t="s">
        <v>583</v>
      </c>
      <c r="I127" s="13">
        <v>214</v>
      </c>
      <c r="J127" s="69">
        <v>695309067</v>
      </c>
      <c r="K127" s="69">
        <v>0</v>
      </c>
      <c r="L127" s="13">
        <v>0</v>
      </c>
      <c r="M127" s="15" t="s">
        <v>565</v>
      </c>
      <c r="N127" s="15" t="s">
        <v>230</v>
      </c>
      <c r="O127" s="16">
        <v>0.42</v>
      </c>
      <c r="P127" s="16">
        <v>0</v>
      </c>
      <c r="Q127" s="15" t="s">
        <v>15</v>
      </c>
    </row>
    <row r="128" spans="1:17" s="17" customFormat="1" ht="45" customHeight="1" thickBot="1">
      <c r="A128" s="79" t="s">
        <v>622</v>
      </c>
      <c r="B128" s="14" t="s">
        <v>565</v>
      </c>
      <c r="C128" s="13" t="s">
        <v>623</v>
      </c>
      <c r="D128" s="13" t="s">
        <v>67</v>
      </c>
      <c r="E128" s="13" t="s">
        <v>68</v>
      </c>
      <c r="F128" s="13" t="s">
        <v>624</v>
      </c>
      <c r="G128" s="13" t="s">
        <v>15</v>
      </c>
      <c r="H128" s="13" t="s">
        <v>575</v>
      </c>
      <c r="I128" s="13">
        <v>3</v>
      </c>
      <c r="J128" s="69">
        <v>273927780.10000002</v>
      </c>
      <c r="K128" s="69">
        <v>0</v>
      </c>
      <c r="L128" s="13">
        <v>0</v>
      </c>
      <c r="M128" s="15" t="s">
        <v>565</v>
      </c>
      <c r="N128" s="15" t="s">
        <v>200</v>
      </c>
      <c r="O128" s="16">
        <v>1</v>
      </c>
      <c r="P128" s="16">
        <v>0</v>
      </c>
      <c r="Q128" s="15" t="s">
        <v>15</v>
      </c>
    </row>
    <row r="129" spans="1:17" s="17" customFormat="1" ht="45" customHeight="1" thickBot="1">
      <c r="A129" s="79" t="s">
        <v>625</v>
      </c>
      <c r="B129" s="14" t="s">
        <v>275</v>
      </c>
      <c r="C129" s="13" t="s">
        <v>626</v>
      </c>
      <c r="D129" s="13" t="s">
        <v>19</v>
      </c>
      <c r="E129" s="13" t="s">
        <v>51</v>
      </c>
      <c r="F129" s="13" t="s">
        <v>627</v>
      </c>
      <c r="G129" s="13" t="s">
        <v>15</v>
      </c>
      <c r="H129" s="13" t="s">
        <v>482</v>
      </c>
      <c r="I129" s="13">
        <v>120</v>
      </c>
      <c r="J129" s="69">
        <v>95591945</v>
      </c>
      <c r="K129" s="69">
        <v>0</v>
      </c>
      <c r="L129" s="13">
        <v>0</v>
      </c>
      <c r="M129" s="15" t="s">
        <v>275</v>
      </c>
      <c r="N129" s="15" t="s">
        <v>628</v>
      </c>
      <c r="O129" s="16">
        <v>0.75</v>
      </c>
      <c r="P129" s="16">
        <v>0.5</v>
      </c>
      <c r="Q129" s="15" t="s">
        <v>15</v>
      </c>
    </row>
    <row r="130" spans="1:17" s="17" customFormat="1" ht="45" customHeight="1" thickBot="1">
      <c r="A130" s="79" t="s">
        <v>629</v>
      </c>
      <c r="B130" s="14" t="s">
        <v>630</v>
      </c>
      <c r="C130" s="13" t="s">
        <v>631</v>
      </c>
      <c r="D130" s="13" t="s">
        <v>19</v>
      </c>
      <c r="E130" s="13" t="s">
        <v>51</v>
      </c>
      <c r="F130" s="13" t="s">
        <v>359</v>
      </c>
      <c r="G130" s="13" t="s">
        <v>15</v>
      </c>
      <c r="H130" s="13" t="s">
        <v>482</v>
      </c>
      <c r="I130" s="13">
        <v>334</v>
      </c>
      <c r="J130" s="69">
        <v>93280000</v>
      </c>
      <c r="K130" s="69">
        <v>0</v>
      </c>
      <c r="L130" s="13">
        <v>0</v>
      </c>
      <c r="M130" s="15" t="s">
        <v>630</v>
      </c>
      <c r="N130" s="15" t="s">
        <v>632</v>
      </c>
      <c r="O130" s="16">
        <v>0.27</v>
      </c>
      <c r="P130" s="16">
        <v>0.18</v>
      </c>
      <c r="Q130" s="15" t="s">
        <v>15</v>
      </c>
    </row>
    <row r="131" spans="1:17" s="17" customFormat="1" ht="45" customHeight="1" thickBot="1">
      <c r="A131" s="79" t="s">
        <v>633</v>
      </c>
      <c r="B131" s="14" t="s">
        <v>634</v>
      </c>
      <c r="C131" s="13" t="s">
        <v>635</v>
      </c>
      <c r="D131" s="13" t="s">
        <v>19</v>
      </c>
      <c r="E131" s="13" t="s">
        <v>51</v>
      </c>
      <c r="F131" s="13" t="s">
        <v>636</v>
      </c>
      <c r="G131" s="13" t="s">
        <v>15</v>
      </c>
      <c r="H131" s="13" t="s">
        <v>637</v>
      </c>
      <c r="I131" s="13">
        <v>334</v>
      </c>
      <c r="J131" s="69">
        <v>97165838</v>
      </c>
      <c r="K131" s="69">
        <v>0</v>
      </c>
      <c r="L131" s="13">
        <v>0</v>
      </c>
      <c r="M131" s="15" t="s">
        <v>634</v>
      </c>
      <c r="N131" s="15" t="s">
        <v>638</v>
      </c>
      <c r="O131" s="16">
        <v>0</v>
      </c>
      <c r="P131" s="16">
        <v>0</v>
      </c>
      <c r="Q131" s="15" t="s">
        <v>15</v>
      </c>
    </row>
    <row r="132" spans="1:17" s="17" customFormat="1" ht="45" customHeight="1" thickBot="1">
      <c r="A132" s="79" t="s">
        <v>639</v>
      </c>
      <c r="B132" s="14" t="s">
        <v>640</v>
      </c>
      <c r="C132" s="13" t="s">
        <v>641</v>
      </c>
      <c r="D132" s="13" t="s">
        <v>19</v>
      </c>
      <c r="E132" s="13" t="s">
        <v>51</v>
      </c>
      <c r="F132" s="13" t="s">
        <v>642</v>
      </c>
      <c r="G132" s="13" t="s">
        <v>15</v>
      </c>
      <c r="H132" s="13" t="s">
        <v>637</v>
      </c>
      <c r="I132" s="13">
        <v>334</v>
      </c>
      <c r="J132" s="69">
        <v>96817501</v>
      </c>
      <c r="K132" s="69">
        <v>0</v>
      </c>
      <c r="L132" s="13">
        <v>0</v>
      </c>
      <c r="M132" s="15" t="s">
        <v>640</v>
      </c>
      <c r="N132" s="15" t="s">
        <v>643</v>
      </c>
      <c r="O132" s="16">
        <v>0</v>
      </c>
      <c r="P132" s="16">
        <v>0</v>
      </c>
      <c r="Q132" s="15" t="s">
        <v>15</v>
      </c>
    </row>
    <row r="133" spans="1:17" s="17" customFormat="1" ht="45" customHeight="1" thickBot="1">
      <c r="A133" s="79" t="s">
        <v>644</v>
      </c>
      <c r="B133" s="14" t="s">
        <v>640</v>
      </c>
      <c r="C133" s="13" t="s">
        <v>645</v>
      </c>
      <c r="D133" s="13" t="s">
        <v>19</v>
      </c>
      <c r="E133" s="13" t="s">
        <v>51</v>
      </c>
      <c r="F133" s="13" t="s">
        <v>646</v>
      </c>
      <c r="G133" s="13" t="s">
        <v>15</v>
      </c>
      <c r="H133" s="13" t="s">
        <v>228</v>
      </c>
      <c r="I133" s="13">
        <v>346</v>
      </c>
      <c r="J133" s="69">
        <v>366442781</v>
      </c>
      <c r="K133" s="69">
        <v>0</v>
      </c>
      <c r="L133" s="13">
        <v>0</v>
      </c>
      <c r="M133" s="15" t="s">
        <v>640</v>
      </c>
      <c r="N133" s="15" t="s">
        <v>647</v>
      </c>
      <c r="O133" s="16">
        <v>0.28999999999999998</v>
      </c>
      <c r="P133" s="16">
        <v>0.13</v>
      </c>
      <c r="Q133" s="15" t="s">
        <v>15</v>
      </c>
    </row>
    <row r="134" spans="1:17" s="17" customFormat="1" ht="45" customHeight="1" thickBot="1">
      <c r="A134" s="79" t="s">
        <v>648</v>
      </c>
      <c r="B134" s="14" t="s">
        <v>640</v>
      </c>
      <c r="C134" s="13" t="s">
        <v>649</v>
      </c>
      <c r="D134" s="13" t="s">
        <v>19</v>
      </c>
      <c r="E134" s="13" t="s">
        <v>51</v>
      </c>
      <c r="F134" s="13" t="s">
        <v>650</v>
      </c>
      <c r="G134" s="13" t="s">
        <v>15</v>
      </c>
      <c r="H134" s="13" t="s">
        <v>651</v>
      </c>
      <c r="I134" s="13">
        <v>345</v>
      </c>
      <c r="J134" s="69">
        <v>97170400</v>
      </c>
      <c r="K134" s="69">
        <v>0</v>
      </c>
      <c r="L134" s="13">
        <v>0</v>
      </c>
      <c r="M134" s="15" t="s">
        <v>652</v>
      </c>
      <c r="N134" s="15" t="s">
        <v>647</v>
      </c>
      <c r="O134" s="16">
        <v>0</v>
      </c>
      <c r="P134" s="16">
        <v>0</v>
      </c>
      <c r="Q134" s="15" t="s">
        <v>15</v>
      </c>
    </row>
    <row r="135" spans="1:17" s="17" customFormat="1" ht="45" customHeight="1" thickBot="1">
      <c r="A135" s="79" t="s">
        <v>653</v>
      </c>
      <c r="B135" s="14" t="s">
        <v>640</v>
      </c>
      <c r="C135" s="13" t="s">
        <v>654</v>
      </c>
      <c r="D135" s="13" t="s">
        <v>19</v>
      </c>
      <c r="E135" s="13" t="s">
        <v>51</v>
      </c>
      <c r="F135" s="13" t="s">
        <v>655</v>
      </c>
      <c r="G135" s="13" t="s">
        <v>15</v>
      </c>
      <c r="H135" s="13" t="s">
        <v>656</v>
      </c>
      <c r="I135" s="13">
        <v>345</v>
      </c>
      <c r="J135" s="69">
        <v>65178102</v>
      </c>
      <c r="K135" s="69">
        <v>0</v>
      </c>
      <c r="L135" s="13">
        <v>0</v>
      </c>
      <c r="M135" s="15" t="s">
        <v>652</v>
      </c>
      <c r="N135" s="15" t="s">
        <v>647</v>
      </c>
      <c r="O135" s="16">
        <v>0.2727</v>
      </c>
      <c r="P135" s="16">
        <v>0.2727</v>
      </c>
      <c r="Q135" s="15" t="s">
        <v>15</v>
      </c>
    </row>
    <row r="136" spans="1:17" s="17" customFormat="1" ht="45" customHeight="1" thickBot="1">
      <c r="A136" s="79" t="s">
        <v>657</v>
      </c>
      <c r="B136" s="14" t="s">
        <v>652</v>
      </c>
      <c r="C136" s="13" t="s">
        <v>658</v>
      </c>
      <c r="D136" s="13" t="s">
        <v>19</v>
      </c>
      <c r="E136" s="13" t="s">
        <v>51</v>
      </c>
      <c r="F136" s="13" t="s">
        <v>659</v>
      </c>
      <c r="G136" s="13" t="s">
        <v>15</v>
      </c>
      <c r="H136" s="13" t="s">
        <v>660</v>
      </c>
      <c r="I136" s="13">
        <v>346</v>
      </c>
      <c r="J136" s="69">
        <v>91425000</v>
      </c>
      <c r="K136" s="69">
        <v>0</v>
      </c>
      <c r="L136" s="13">
        <v>0</v>
      </c>
      <c r="M136" s="15" t="s">
        <v>652</v>
      </c>
      <c r="N136" s="15" t="s">
        <v>32</v>
      </c>
      <c r="O136" s="16">
        <v>0.35199999999999998</v>
      </c>
      <c r="P136" s="16">
        <v>0.26</v>
      </c>
      <c r="Q136" s="15" t="s">
        <v>15</v>
      </c>
    </row>
    <row r="137" spans="1:17" s="17" customFormat="1" ht="45" customHeight="1" thickBot="1">
      <c r="A137" s="79" t="s">
        <v>661</v>
      </c>
      <c r="B137" s="14" t="s">
        <v>652</v>
      </c>
      <c r="C137" s="13" t="s">
        <v>662</v>
      </c>
      <c r="D137" s="13" t="s">
        <v>19</v>
      </c>
      <c r="E137" s="13" t="s">
        <v>51</v>
      </c>
      <c r="F137" s="13" t="s">
        <v>663</v>
      </c>
      <c r="G137" s="13" t="s">
        <v>15</v>
      </c>
      <c r="H137" s="13" t="s">
        <v>228</v>
      </c>
      <c r="I137" s="13">
        <v>346</v>
      </c>
      <c r="J137" s="69">
        <v>263069592</v>
      </c>
      <c r="K137" s="69">
        <v>0</v>
      </c>
      <c r="L137" s="13">
        <v>0</v>
      </c>
      <c r="M137" s="15" t="s">
        <v>652</v>
      </c>
      <c r="N137" s="15" t="s">
        <v>32</v>
      </c>
      <c r="O137" s="16">
        <v>0.28999999999999998</v>
      </c>
      <c r="P137" s="16">
        <v>0.13</v>
      </c>
      <c r="Q137" s="15" t="s">
        <v>15</v>
      </c>
    </row>
    <row r="138" spans="1:17" s="17" customFormat="1" ht="45" customHeight="1" thickBot="1">
      <c r="A138" s="79" t="s">
        <v>664</v>
      </c>
      <c r="B138" s="14" t="s">
        <v>652</v>
      </c>
      <c r="C138" s="13" t="s">
        <v>665</v>
      </c>
      <c r="D138" s="13" t="s">
        <v>19</v>
      </c>
      <c r="E138" s="13" t="s">
        <v>51</v>
      </c>
      <c r="F138" s="13" t="s">
        <v>666</v>
      </c>
      <c r="G138" s="13" t="s">
        <v>15</v>
      </c>
      <c r="H138" s="13" t="s">
        <v>228</v>
      </c>
      <c r="I138" s="13">
        <v>344</v>
      </c>
      <c r="J138" s="69">
        <v>263069592</v>
      </c>
      <c r="K138" s="69">
        <v>0</v>
      </c>
      <c r="L138" s="13">
        <v>0</v>
      </c>
      <c r="M138" s="15" t="s">
        <v>667</v>
      </c>
      <c r="N138" s="15" t="s">
        <v>647</v>
      </c>
      <c r="O138" s="16">
        <v>0.28999999999999998</v>
      </c>
      <c r="P138" s="16">
        <v>0.13</v>
      </c>
      <c r="Q138" s="15" t="s">
        <v>15</v>
      </c>
    </row>
    <row r="139" spans="1:17" s="17" customFormat="1" ht="45" customHeight="1" thickBot="1">
      <c r="A139" s="79" t="s">
        <v>668</v>
      </c>
      <c r="B139" s="14" t="s">
        <v>667</v>
      </c>
      <c r="C139" s="13" t="s">
        <v>669</v>
      </c>
      <c r="D139" s="13" t="s">
        <v>19</v>
      </c>
      <c r="E139" s="13" t="s">
        <v>51</v>
      </c>
      <c r="F139" s="13" t="s">
        <v>670</v>
      </c>
      <c r="G139" s="13" t="s">
        <v>15</v>
      </c>
      <c r="H139" s="13" t="s">
        <v>228</v>
      </c>
      <c r="I139" s="13">
        <v>344</v>
      </c>
      <c r="J139" s="69">
        <v>263069592</v>
      </c>
      <c r="K139" s="69">
        <v>0</v>
      </c>
      <c r="L139" s="13">
        <v>0</v>
      </c>
      <c r="M139" s="15" t="s">
        <v>667</v>
      </c>
      <c r="N139" s="15" t="s">
        <v>647</v>
      </c>
      <c r="O139" s="16">
        <v>0.28999999999999998</v>
      </c>
      <c r="P139" s="16">
        <v>0.13</v>
      </c>
      <c r="Q139" s="15" t="s">
        <v>15</v>
      </c>
    </row>
    <row r="140" spans="1:17" s="17" customFormat="1" ht="45" customHeight="1" thickBot="1">
      <c r="A140" s="79" t="s">
        <v>671</v>
      </c>
      <c r="B140" s="14" t="s">
        <v>652</v>
      </c>
      <c r="C140" s="13" t="s">
        <v>672</v>
      </c>
      <c r="D140" s="13" t="s">
        <v>19</v>
      </c>
      <c r="E140" s="13" t="s">
        <v>51</v>
      </c>
      <c r="F140" s="13" t="s">
        <v>673</v>
      </c>
      <c r="G140" s="13" t="s">
        <v>15</v>
      </c>
      <c r="H140" s="13" t="s">
        <v>228</v>
      </c>
      <c r="I140" s="13">
        <v>345</v>
      </c>
      <c r="J140" s="69">
        <v>263069592</v>
      </c>
      <c r="K140" s="69">
        <v>0</v>
      </c>
      <c r="L140" s="13">
        <v>0</v>
      </c>
      <c r="M140" s="15" t="s">
        <v>652</v>
      </c>
      <c r="N140" s="15" t="s">
        <v>647</v>
      </c>
      <c r="O140" s="16">
        <v>0.28999999999999998</v>
      </c>
      <c r="P140" s="16">
        <v>0.13</v>
      </c>
      <c r="Q140" s="15" t="s">
        <v>15</v>
      </c>
    </row>
    <row r="141" spans="1:17" s="17" customFormat="1" ht="45" customHeight="1" thickBot="1">
      <c r="A141" s="79" t="s">
        <v>674</v>
      </c>
      <c r="B141" s="14" t="s">
        <v>667</v>
      </c>
      <c r="C141" s="13" t="s">
        <v>675</v>
      </c>
      <c r="D141" s="13" t="s">
        <v>19</v>
      </c>
      <c r="E141" s="13" t="s">
        <v>51</v>
      </c>
      <c r="F141" s="13" t="s">
        <v>676</v>
      </c>
      <c r="G141" s="13" t="s">
        <v>15</v>
      </c>
      <c r="H141" s="13" t="s">
        <v>482</v>
      </c>
      <c r="I141" s="13">
        <v>181</v>
      </c>
      <c r="J141" s="69">
        <v>91697508</v>
      </c>
      <c r="K141" s="69">
        <v>0</v>
      </c>
      <c r="L141" s="13">
        <v>0</v>
      </c>
      <c r="M141" s="15" t="s">
        <v>667</v>
      </c>
      <c r="N141" s="15" t="s">
        <v>677</v>
      </c>
      <c r="O141" s="16">
        <v>0.5</v>
      </c>
      <c r="P141" s="16">
        <v>0.51</v>
      </c>
      <c r="Q141" s="15" t="s">
        <v>15</v>
      </c>
    </row>
    <row r="142" spans="1:17" s="17" customFormat="1" ht="45" customHeight="1" thickBot="1">
      <c r="A142" s="79" t="s">
        <v>678</v>
      </c>
      <c r="B142" s="14" t="s">
        <v>667</v>
      </c>
      <c r="C142" s="13" t="s">
        <v>679</v>
      </c>
      <c r="D142" s="13" t="s">
        <v>19</v>
      </c>
      <c r="E142" s="13" t="s">
        <v>51</v>
      </c>
      <c r="F142" s="13" t="s">
        <v>680</v>
      </c>
      <c r="G142" s="13" t="s">
        <v>15</v>
      </c>
      <c r="H142" s="13" t="s">
        <v>328</v>
      </c>
      <c r="I142" s="13">
        <v>334</v>
      </c>
      <c r="J142" s="69">
        <v>253839080</v>
      </c>
      <c r="K142" s="69">
        <v>0</v>
      </c>
      <c r="L142" s="13">
        <v>0</v>
      </c>
      <c r="M142" s="15" t="s">
        <v>667</v>
      </c>
      <c r="N142" s="15" t="s">
        <v>681</v>
      </c>
      <c r="O142" s="16">
        <v>0.27</v>
      </c>
      <c r="P142" s="16">
        <v>0.09</v>
      </c>
      <c r="Q142" s="15" t="s">
        <v>15</v>
      </c>
    </row>
    <row r="143" spans="1:17" s="17" customFormat="1" ht="45" customHeight="1" thickBot="1">
      <c r="A143" s="79" t="s">
        <v>682</v>
      </c>
      <c r="B143" s="14" t="s">
        <v>667</v>
      </c>
      <c r="C143" s="13" t="s">
        <v>683</v>
      </c>
      <c r="D143" s="13" t="s">
        <v>19</v>
      </c>
      <c r="E143" s="13" t="s">
        <v>51</v>
      </c>
      <c r="F143" s="13" t="s">
        <v>684</v>
      </c>
      <c r="G143" s="13" t="s">
        <v>15</v>
      </c>
      <c r="H143" s="13" t="s">
        <v>685</v>
      </c>
      <c r="I143" s="13">
        <v>342</v>
      </c>
      <c r="J143" s="69">
        <v>96888747</v>
      </c>
      <c r="K143" s="69">
        <v>0</v>
      </c>
      <c r="L143" s="13">
        <v>0</v>
      </c>
      <c r="M143" s="15" t="s">
        <v>686</v>
      </c>
      <c r="N143" s="15" t="s">
        <v>32</v>
      </c>
      <c r="O143" s="16">
        <v>0</v>
      </c>
      <c r="P143" s="16">
        <v>0</v>
      </c>
      <c r="Q143" s="15" t="s">
        <v>15</v>
      </c>
    </row>
    <row r="144" spans="1:17" s="17" customFormat="1" ht="45" customHeight="1" thickBot="1">
      <c r="A144" s="79" t="s">
        <v>687</v>
      </c>
      <c r="B144" s="14" t="s">
        <v>667</v>
      </c>
      <c r="C144" s="13" t="s">
        <v>688</v>
      </c>
      <c r="D144" s="13" t="s">
        <v>19</v>
      </c>
      <c r="E144" s="13" t="s">
        <v>51</v>
      </c>
      <c r="F144" s="13" t="s">
        <v>689</v>
      </c>
      <c r="G144" s="13" t="s">
        <v>15</v>
      </c>
      <c r="H144" s="13" t="s">
        <v>228</v>
      </c>
      <c r="I144" s="13">
        <v>344</v>
      </c>
      <c r="J144" s="69">
        <v>263069592</v>
      </c>
      <c r="K144" s="69">
        <v>0</v>
      </c>
      <c r="L144" s="13">
        <v>0</v>
      </c>
      <c r="M144" s="15" t="s">
        <v>667</v>
      </c>
      <c r="N144" s="15" t="s">
        <v>647</v>
      </c>
      <c r="O144" s="16">
        <v>0.28999999999999998</v>
      </c>
      <c r="P144" s="16">
        <v>0.13</v>
      </c>
      <c r="Q144" s="15" t="s">
        <v>15</v>
      </c>
    </row>
    <row r="145" spans="1:17" s="17" customFormat="1" ht="45" customHeight="1" thickBot="1">
      <c r="A145" s="79" t="s">
        <v>690</v>
      </c>
      <c r="B145" s="14" t="s">
        <v>667</v>
      </c>
      <c r="C145" s="13" t="s">
        <v>691</v>
      </c>
      <c r="D145" s="13" t="s">
        <v>19</v>
      </c>
      <c r="E145" s="13" t="s">
        <v>51</v>
      </c>
      <c r="F145" s="13" t="s">
        <v>345</v>
      </c>
      <c r="G145" s="13" t="s">
        <v>15</v>
      </c>
      <c r="H145" s="13" t="s">
        <v>328</v>
      </c>
      <c r="I145" s="13">
        <v>334</v>
      </c>
      <c r="J145" s="69">
        <v>352554279</v>
      </c>
      <c r="K145" s="69">
        <v>0</v>
      </c>
      <c r="L145" s="13">
        <v>0</v>
      </c>
      <c r="M145" s="15" t="s">
        <v>667</v>
      </c>
      <c r="N145" s="15" t="s">
        <v>681</v>
      </c>
      <c r="O145" s="16">
        <v>0.27</v>
      </c>
      <c r="P145" s="16">
        <v>0.09</v>
      </c>
      <c r="Q145" s="15" t="s">
        <v>15</v>
      </c>
    </row>
    <row r="146" spans="1:17" s="17" customFormat="1" ht="45" customHeight="1" thickBot="1">
      <c r="A146" s="79" t="s">
        <v>692</v>
      </c>
      <c r="B146" s="14" t="s">
        <v>667</v>
      </c>
      <c r="C146" s="13" t="s">
        <v>337</v>
      </c>
      <c r="D146" s="13" t="s">
        <v>19</v>
      </c>
      <c r="E146" s="13" t="s">
        <v>51</v>
      </c>
      <c r="F146" s="13" t="s">
        <v>338</v>
      </c>
      <c r="G146" s="13" t="s">
        <v>15</v>
      </c>
      <c r="H146" s="13" t="s">
        <v>328</v>
      </c>
      <c r="I146" s="13">
        <v>334</v>
      </c>
      <c r="J146" s="69">
        <v>197430398</v>
      </c>
      <c r="K146" s="69">
        <v>0</v>
      </c>
      <c r="L146" s="13">
        <v>0</v>
      </c>
      <c r="M146" s="15" t="s">
        <v>686</v>
      </c>
      <c r="N146" s="15" t="s">
        <v>693</v>
      </c>
      <c r="O146" s="16">
        <v>0.27</v>
      </c>
      <c r="P146" s="16">
        <v>0.09</v>
      </c>
      <c r="Q146" s="15" t="s">
        <v>15</v>
      </c>
    </row>
    <row r="147" spans="1:17" s="17" customFormat="1" ht="45" customHeight="1" thickBot="1">
      <c r="A147" s="79" t="s">
        <v>694</v>
      </c>
      <c r="B147" s="14" t="s">
        <v>667</v>
      </c>
      <c r="C147" s="13" t="s">
        <v>331</v>
      </c>
      <c r="D147" s="13" t="s">
        <v>19</v>
      </c>
      <c r="E147" s="13" t="s">
        <v>51</v>
      </c>
      <c r="F147" s="13" t="s">
        <v>695</v>
      </c>
      <c r="G147" s="13" t="s">
        <v>15</v>
      </c>
      <c r="H147" s="13" t="s">
        <v>328</v>
      </c>
      <c r="I147" s="13">
        <v>334</v>
      </c>
      <c r="J147" s="69">
        <v>197430398</v>
      </c>
      <c r="K147" s="69">
        <v>0</v>
      </c>
      <c r="L147" s="13">
        <v>0</v>
      </c>
      <c r="M147" s="15" t="s">
        <v>686</v>
      </c>
      <c r="N147" s="15" t="s">
        <v>693</v>
      </c>
      <c r="O147" s="16">
        <v>0.27</v>
      </c>
      <c r="P147" s="16">
        <v>0.09</v>
      </c>
      <c r="Q147" s="15" t="s">
        <v>15</v>
      </c>
    </row>
    <row r="148" spans="1:17" s="17" customFormat="1" ht="45" customHeight="1" thickBot="1">
      <c r="A148" s="79" t="s">
        <v>696</v>
      </c>
      <c r="B148" s="14" t="s">
        <v>697</v>
      </c>
      <c r="C148" s="13" t="s">
        <v>698</v>
      </c>
      <c r="D148" s="13" t="s">
        <v>19</v>
      </c>
      <c r="E148" s="13" t="s">
        <v>51</v>
      </c>
      <c r="F148" s="13" t="s">
        <v>699</v>
      </c>
      <c r="G148" s="13" t="s">
        <v>15</v>
      </c>
      <c r="H148" s="13" t="s">
        <v>328</v>
      </c>
      <c r="I148" s="13">
        <v>118</v>
      </c>
      <c r="J148" s="69">
        <v>140000000</v>
      </c>
      <c r="K148" s="69">
        <v>0</v>
      </c>
      <c r="L148" s="13">
        <v>0</v>
      </c>
      <c r="M148" s="15" t="s">
        <v>700</v>
      </c>
      <c r="N148" s="15" t="s">
        <v>701</v>
      </c>
      <c r="O148" s="16">
        <v>0.75</v>
      </c>
      <c r="P148" s="16">
        <v>0</v>
      </c>
      <c r="Q148" s="15" t="s">
        <v>15</v>
      </c>
    </row>
    <row r="149" spans="1:17" s="17" customFormat="1" ht="45" customHeight="1" thickBot="1">
      <c r="A149" s="79" t="s">
        <v>702</v>
      </c>
      <c r="B149" s="14" t="s">
        <v>686</v>
      </c>
      <c r="C149" s="13" t="s">
        <v>703</v>
      </c>
      <c r="D149" s="13" t="s">
        <v>19</v>
      </c>
      <c r="E149" s="13" t="s">
        <v>51</v>
      </c>
      <c r="F149" s="13" t="s">
        <v>551</v>
      </c>
      <c r="G149" s="13" t="s">
        <v>15</v>
      </c>
      <c r="H149" s="13" t="s">
        <v>328</v>
      </c>
      <c r="I149" s="13">
        <v>334</v>
      </c>
      <c r="J149" s="69">
        <v>220000000</v>
      </c>
      <c r="K149" s="69">
        <v>0</v>
      </c>
      <c r="L149" s="13">
        <v>0</v>
      </c>
      <c r="M149" s="15" t="s">
        <v>686</v>
      </c>
      <c r="N149" s="15" t="s">
        <v>693</v>
      </c>
      <c r="O149" s="16">
        <v>0.27</v>
      </c>
      <c r="P149" s="16">
        <v>0</v>
      </c>
      <c r="Q149" s="15" t="s">
        <v>15</v>
      </c>
    </row>
    <row r="150" spans="1:17" s="17" customFormat="1" ht="45" customHeight="1" thickBot="1">
      <c r="A150" s="79" t="s">
        <v>704</v>
      </c>
      <c r="B150" s="14" t="s">
        <v>686</v>
      </c>
      <c r="C150" s="13" t="s">
        <v>705</v>
      </c>
      <c r="D150" s="13" t="s">
        <v>19</v>
      </c>
      <c r="E150" s="13" t="s">
        <v>51</v>
      </c>
      <c r="F150" s="13" t="s">
        <v>557</v>
      </c>
      <c r="G150" s="13" t="s">
        <v>15</v>
      </c>
      <c r="H150" s="13" t="s">
        <v>328</v>
      </c>
      <c r="I150" s="13">
        <v>334</v>
      </c>
      <c r="J150" s="69">
        <v>220000000</v>
      </c>
      <c r="K150" s="69">
        <v>0</v>
      </c>
      <c r="L150" s="13">
        <v>0</v>
      </c>
      <c r="M150" s="15" t="s">
        <v>697</v>
      </c>
      <c r="N150" s="15" t="s">
        <v>706</v>
      </c>
      <c r="O150" s="16">
        <v>0.27</v>
      </c>
      <c r="P150" s="16">
        <v>0</v>
      </c>
      <c r="Q150" s="15" t="s">
        <v>15</v>
      </c>
    </row>
    <row r="151" spans="1:17" s="17" customFormat="1" ht="45" customHeight="1" thickBot="1">
      <c r="A151" s="79" t="s">
        <v>707</v>
      </c>
      <c r="B151" s="14" t="s">
        <v>700</v>
      </c>
      <c r="C151" s="13" t="s">
        <v>708</v>
      </c>
      <c r="D151" s="13" t="s">
        <v>19</v>
      </c>
      <c r="E151" s="13" t="s">
        <v>51</v>
      </c>
      <c r="F151" s="13" t="s">
        <v>709</v>
      </c>
      <c r="G151" s="13" t="s">
        <v>15</v>
      </c>
      <c r="H151" s="13" t="s">
        <v>710</v>
      </c>
      <c r="I151" s="13">
        <v>181</v>
      </c>
      <c r="J151" s="69">
        <v>158366628</v>
      </c>
      <c r="K151" s="69">
        <v>0</v>
      </c>
      <c r="L151" s="13">
        <v>0</v>
      </c>
      <c r="M151" s="15" t="s">
        <v>700</v>
      </c>
      <c r="N151" s="15" t="s">
        <v>711</v>
      </c>
      <c r="O151" s="16">
        <v>0.5</v>
      </c>
      <c r="P151" s="16">
        <v>0</v>
      </c>
      <c r="Q151" s="15" t="s">
        <v>15</v>
      </c>
    </row>
    <row r="152" spans="1:17" s="17" customFormat="1" ht="45" customHeight="1" thickBot="1">
      <c r="A152" s="79" t="s">
        <v>712</v>
      </c>
      <c r="B152" s="14" t="s">
        <v>700</v>
      </c>
      <c r="C152" s="13" t="s">
        <v>713</v>
      </c>
      <c r="D152" s="13" t="s">
        <v>19</v>
      </c>
      <c r="E152" s="13" t="s">
        <v>51</v>
      </c>
      <c r="F152" s="13" t="s">
        <v>714</v>
      </c>
      <c r="G152" s="13" t="s">
        <v>15</v>
      </c>
      <c r="H152" s="13" t="s">
        <v>328</v>
      </c>
      <c r="I152" s="13">
        <v>334</v>
      </c>
      <c r="J152" s="69">
        <v>220000000</v>
      </c>
      <c r="K152" s="69">
        <v>0</v>
      </c>
      <c r="L152" s="13">
        <v>0</v>
      </c>
      <c r="M152" s="15" t="s">
        <v>700</v>
      </c>
      <c r="N152" s="15" t="s">
        <v>715</v>
      </c>
      <c r="O152" s="16">
        <v>0.27</v>
      </c>
      <c r="P152" s="16">
        <v>0</v>
      </c>
      <c r="Q152" s="15" t="s">
        <v>15</v>
      </c>
    </row>
    <row r="153" spans="1:17" s="17" customFormat="1" ht="45" customHeight="1" thickBot="1">
      <c r="A153" s="79" t="s">
        <v>716</v>
      </c>
      <c r="B153" s="14" t="s">
        <v>686</v>
      </c>
      <c r="C153" s="13" t="s">
        <v>717</v>
      </c>
      <c r="D153" s="13" t="s">
        <v>19</v>
      </c>
      <c r="E153" s="13" t="s">
        <v>51</v>
      </c>
      <c r="F153" s="13" t="s">
        <v>718</v>
      </c>
      <c r="G153" s="13" t="s">
        <v>15</v>
      </c>
      <c r="H153" s="13" t="s">
        <v>719</v>
      </c>
      <c r="I153" s="13">
        <v>220</v>
      </c>
      <c r="J153" s="69">
        <v>99282800</v>
      </c>
      <c r="K153" s="69">
        <v>0</v>
      </c>
      <c r="L153" s="13">
        <v>0</v>
      </c>
      <c r="M153" s="15" t="s">
        <v>686</v>
      </c>
      <c r="N153" s="15" t="s">
        <v>720</v>
      </c>
      <c r="O153" s="16">
        <v>0.44</v>
      </c>
      <c r="P153" s="16">
        <v>0.42</v>
      </c>
      <c r="Q153" s="15" t="s">
        <v>15</v>
      </c>
    </row>
    <row r="154" spans="1:17" s="17" customFormat="1" ht="45" customHeight="1" thickBot="1">
      <c r="A154" s="79" t="s">
        <v>721</v>
      </c>
      <c r="B154" s="14" t="s">
        <v>686</v>
      </c>
      <c r="C154" s="13" t="s">
        <v>722</v>
      </c>
      <c r="D154" s="13" t="s">
        <v>19</v>
      </c>
      <c r="E154" s="13" t="s">
        <v>51</v>
      </c>
      <c r="F154" s="13" t="s">
        <v>723</v>
      </c>
      <c r="G154" s="13" t="s">
        <v>15</v>
      </c>
      <c r="H154" s="13" t="s">
        <v>328</v>
      </c>
      <c r="I154" s="13">
        <v>334</v>
      </c>
      <c r="J154" s="69">
        <v>220000000</v>
      </c>
      <c r="K154" s="69">
        <v>0</v>
      </c>
      <c r="L154" s="13">
        <v>0</v>
      </c>
      <c r="M154" s="15" t="s">
        <v>697</v>
      </c>
      <c r="N154" s="15" t="s">
        <v>706</v>
      </c>
      <c r="O154" s="16">
        <v>0.27</v>
      </c>
      <c r="P154" s="16">
        <v>0</v>
      </c>
      <c r="Q154" s="15" t="s">
        <v>15</v>
      </c>
    </row>
    <row r="155" spans="1:17" s="17" customFormat="1" ht="45" customHeight="1" thickBot="1">
      <c r="A155" s="79" t="s">
        <v>724</v>
      </c>
      <c r="B155" s="14" t="s">
        <v>697</v>
      </c>
      <c r="C155" s="13" t="s">
        <v>725</v>
      </c>
      <c r="D155" s="13" t="s">
        <v>19</v>
      </c>
      <c r="E155" s="13" t="s">
        <v>51</v>
      </c>
      <c r="F155" s="13" t="s">
        <v>726</v>
      </c>
      <c r="G155" s="13" t="s">
        <v>15</v>
      </c>
      <c r="H155" s="13" t="s">
        <v>727</v>
      </c>
      <c r="I155" s="13">
        <v>243</v>
      </c>
      <c r="J155" s="69">
        <v>72000000</v>
      </c>
      <c r="K155" s="69">
        <v>0</v>
      </c>
      <c r="L155" s="13">
        <v>0</v>
      </c>
      <c r="M155" s="15" t="s">
        <v>697</v>
      </c>
      <c r="N155" s="15" t="s">
        <v>728</v>
      </c>
      <c r="O155" s="16">
        <v>0.13</v>
      </c>
      <c r="P155" s="16">
        <v>0.13</v>
      </c>
      <c r="Q155" s="15" t="s">
        <v>15</v>
      </c>
    </row>
    <row r="156" spans="1:17" s="17" customFormat="1" ht="45" customHeight="1" thickBot="1">
      <c r="A156" s="79" t="s">
        <v>729</v>
      </c>
      <c r="B156" s="14" t="s">
        <v>686</v>
      </c>
      <c r="C156" s="13" t="s">
        <v>730</v>
      </c>
      <c r="D156" s="13" t="s">
        <v>19</v>
      </c>
      <c r="E156" s="13" t="s">
        <v>51</v>
      </c>
      <c r="F156" s="13" t="s">
        <v>731</v>
      </c>
      <c r="G156" s="13" t="s">
        <v>15</v>
      </c>
      <c r="H156" s="13" t="s">
        <v>727</v>
      </c>
      <c r="I156" s="13">
        <v>244</v>
      </c>
      <c r="J156" s="69">
        <v>72000000</v>
      </c>
      <c r="K156" s="69">
        <v>0</v>
      </c>
      <c r="L156" s="13">
        <v>0</v>
      </c>
      <c r="M156" s="15" t="s">
        <v>686</v>
      </c>
      <c r="N156" s="15" t="s">
        <v>728</v>
      </c>
      <c r="O156" s="16">
        <v>0.13</v>
      </c>
      <c r="P156" s="16">
        <v>0.13</v>
      </c>
      <c r="Q156" s="15" t="s">
        <v>15</v>
      </c>
    </row>
    <row r="157" spans="1:17" s="17" customFormat="1" ht="45" customHeight="1" thickBot="1">
      <c r="A157" s="79" t="s">
        <v>732</v>
      </c>
      <c r="B157" s="14" t="s">
        <v>686</v>
      </c>
      <c r="C157" s="13" t="s">
        <v>733</v>
      </c>
      <c r="D157" s="13" t="s">
        <v>19</v>
      </c>
      <c r="E157" s="13" t="s">
        <v>51</v>
      </c>
      <c r="F157" s="13" t="s">
        <v>734</v>
      </c>
      <c r="G157" s="13" t="s">
        <v>15</v>
      </c>
      <c r="H157" s="13" t="s">
        <v>390</v>
      </c>
      <c r="I157" s="13">
        <v>341</v>
      </c>
      <c r="J157" s="69">
        <v>79668144</v>
      </c>
      <c r="K157" s="69">
        <v>0</v>
      </c>
      <c r="L157" s="13">
        <v>0</v>
      </c>
      <c r="M157" s="15" t="s">
        <v>686</v>
      </c>
      <c r="N157" s="15" t="s">
        <v>647</v>
      </c>
      <c r="O157" s="16">
        <v>0.28000000000000003</v>
      </c>
      <c r="P157" s="16">
        <v>0.28999999999999998</v>
      </c>
      <c r="Q157" s="15" t="s">
        <v>15</v>
      </c>
    </row>
    <row r="158" spans="1:17" s="17" customFormat="1" ht="45" customHeight="1" thickBot="1">
      <c r="A158" s="79" t="s">
        <v>735</v>
      </c>
      <c r="B158" s="14" t="s">
        <v>700</v>
      </c>
      <c r="C158" s="13" t="s">
        <v>736</v>
      </c>
      <c r="D158" s="13" t="s">
        <v>19</v>
      </c>
      <c r="E158" s="13" t="s">
        <v>51</v>
      </c>
      <c r="F158" s="13" t="s">
        <v>737</v>
      </c>
      <c r="G158" s="13" t="s">
        <v>15</v>
      </c>
      <c r="H158" s="13" t="s">
        <v>738</v>
      </c>
      <c r="I158" s="13">
        <v>334</v>
      </c>
      <c r="J158" s="69">
        <v>86106196</v>
      </c>
      <c r="K158" s="69">
        <v>0</v>
      </c>
      <c r="L158" s="13">
        <v>0</v>
      </c>
      <c r="M158" s="15" t="s">
        <v>700</v>
      </c>
      <c r="N158" s="15" t="s">
        <v>706</v>
      </c>
      <c r="O158" s="16">
        <v>0.36</v>
      </c>
      <c r="P158" s="16">
        <v>0.19</v>
      </c>
      <c r="Q158" s="15" t="s">
        <v>15</v>
      </c>
    </row>
    <row r="159" spans="1:17" s="17" customFormat="1" ht="45" customHeight="1" thickBot="1">
      <c r="A159" s="79" t="s">
        <v>739</v>
      </c>
      <c r="B159" s="14" t="s">
        <v>697</v>
      </c>
      <c r="C159" s="13" t="s">
        <v>740</v>
      </c>
      <c r="D159" s="13" t="s">
        <v>19</v>
      </c>
      <c r="E159" s="13" t="s">
        <v>51</v>
      </c>
      <c r="F159" s="13" t="s">
        <v>741</v>
      </c>
      <c r="G159" s="13" t="s">
        <v>15</v>
      </c>
      <c r="H159" s="13" t="s">
        <v>742</v>
      </c>
      <c r="I159" s="13">
        <v>334</v>
      </c>
      <c r="J159" s="69">
        <v>55000000</v>
      </c>
      <c r="K159" s="69">
        <v>0</v>
      </c>
      <c r="L159" s="13">
        <v>0</v>
      </c>
      <c r="M159" s="15" t="s">
        <v>697</v>
      </c>
      <c r="N159" s="15" t="s">
        <v>706</v>
      </c>
      <c r="O159" s="16">
        <v>0.36</v>
      </c>
      <c r="P159" s="16">
        <v>0</v>
      </c>
      <c r="Q159" s="15" t="s">
        <v>15</v>
      </c>
    </row>
    <row r="160" spans="1:17" s="17" customFormat="1" ht="45" customHeight="1" thickBot="1">
      <c r="A160" s="79" t="s">
        <v>743</v>
      </c>
      <c r="B160" s="14" t="s">
        <v>686</v>
      </c>
      <c r="C160" s="13" t="s">
        <v>744</v>
      </c>
      <c r="D160" s="13" t="s">
        <v>19</v>
      </c>
      <c r="E160" s="13" t="s">
        <v>51</v>
      </c>
      <c r="F160" s="13" t="s">
        <v>745</v>
      </c>
      <c r="G160" s="13" t="s">
        <v>15</v>
      </c>
      <c r="H160" s="13" t="s">
        <v>28</v>
      </c>
      <c r="I160" s="13">
        <v>340</v>
      </c>
      <c r="J160" s="69">
        <v>80015866</v>
      </c>
      <c r="K160" s="69">
        <v>0</v>
      </c>
      <c r="L160" s="13">
        <v>0</v>
      </c>
      <c r="M160" s="15" t="s">
        <v>697</v>
      </c>
      <c r="N160" s="15" t="s">
        <v>647</v>
      </c>
      <c r="O160" s="16">
        <v>0.28989999999999999</v>
      </c>
      <c r="P160" s="16">
        <v>0.2</v>
      </c>
      <c r="Q160" s="15" t="s">
        <v>15</v>
      </c>
    </row>
    <row r="161" spans="1:17" s="17" customFormat="1" ht="45" customHeight="1" thickBot="1">
      <c r="A161" s="79" t="s">
        <v>746</v>
      </c>
      <c r="B161" s="14" t="s">
        <v>697</v>
      </c>
      <c r="C161" s="13" t="s">
        <v>747</v>
      </c>
      <c r="D161" s="13" t="s">
        <v>19</v>
      </c>
      <c r="E161" s="13" t="s">
        <v>51</v>
      </c>
      <c r="F161" s="13" t="s">
        <v>748</v>
      </c>
      <c r="G161" s="13" t="s">
        <v>15</v>
      </c>
      <c r="H161" s="13" t="s">
        <v>749</v>
      </c>
      <c r="I161" s="13">
        <v>334</v>
      </c>
      <c r="J161" s="69">
        <v>60500000</v>
      </c>
      <c r="K161" s="69">
        <v>0</v>
      </c>
      <c r="L161" s="13">
        <v>0</v>
      </c>
      <c r="M161" s="15" t="s">
        <v>700</v>
      </c>
      <c r="N161" s="15" t="s">
        <v>715</v>
      </c>
      <c r="O161" s="16">
        <v>0.2727</v>
      </c>
      <c r="P161" s="16">
        <v>0.18179999999999999</v>
      </c>
      <c r="Q161" s="15" t="s">
        <v>15</v>
      </c>
    </row>
    <row r="162" spans="1:17" s="17" customFormat="1" ht="45" customHeight="1" thickBot="1">
      <c r="A162" s="79" t="s">
        <v>750</v>
      </c>
      <c r="B162" s="14" t="s">
        <v>700</v>
      </c>
      <c r="C162" s="13" t="s">
        <v>751</v>
      </c>
      <c r="D162" s="13" t="s">
        <v>19</v>
      </c>
      <c r="E162" s="13" t="s">
        <v>51</v>
      </c>
      <c r="F162" s="13" t="s">
        <v>752</v>
      </c>
      <c r="G162" s="13" t="s">
        <v>15</v>
      </c>
      <c r="H162" s="13" t="s">
        <v>742</v>
      </c>
      <c r="I162" s="13">
        <v>334</v>
      </c>
      <c r="J162" s="69">
        <v>81327400</v>
      </c>
      <c r="K162" s="69">
        <v>0</v>
      </c>
      <c r="L162" s="13">
        <v>0</v>
      </c>
      <c r="M162" s="15" t="s">
        <v>700</v>
      </c>
      <c r="N162" s="15" t="s">
        <v>715</v>
      </c>
      <c r="O162" s="16">
        <v>0.36</v>
      </c>
      <c r="P162" s="16">
        <v>0.14000000000000001</v>
      </c>
      <c r="Q162" s="15" t="s">
        <v>15</v>
      </c>
    </row>
    <row r="163" spans="1:17" s="17" customFormat="1" ht="45" customHeight="1" thickBot="1">
      <c r="A163" s="79" t="s">
        <v>753</v>
      </c>
      <c r="B163" s="14" t="s">
        <v>697</v>
      </c>
      <c r="C163" s="13" t="s">
        <v>754</v>
      </c>
      <c r="D163" s="13" t="s">
        <v>19</v>
      </c>
      <c r="E163" s="13" t="s">
        <v>51</v>
      </c>
      <c r="F163" s="13" t="s">
        <v>755</v>
      </c>
      <c r="G163" s="13" t="s">
        <v>15</v>
      </c>
      <c r="H163" s="13" t="s">
        <v>742</v>
      </c>
      <c r="I163" s="13">
        <v>334</v>
      </c>
      <c r="J163" s="69">
        <v>81327400</v>
      </c>
      <c r="K163" s="69">
        <v>0</v>
      </c>
      <c r="L163" s="13">
        <v>0</v>
      </c>
      <c r="M163" s="15" t="s">
        <v>700</v>
      </c>
      <c r="N163" s="15" t="s">
        <v>715</v>
      </c>
      <c r="O163" s="16">
        <v>0.36</v>
      </c>
      <c r="P163" s="16">
        <v>0.09</v>
      </c>
      <c r="Q163" s="15" t="s">
        <v>15</v>
      </c>
    </row>
    <row r="164" spans="1:17" s="17" customFormat="1" ht="45" customHeight="1" thickBot="1">
      <c r="A164" s="79" t="s">
        <v>756</v>
      </c>
      <c r="B164" s="14" t="s">
        <v>697</v>
      </c>
      <c r="C164" s="13" t="s">
        <v>757</v>
      </c>
      <c r="D164" s="13" t="s">
        <v>19</v>
      </c>
      <c r="E164" s="13" t="s">
        <v>51</v>
      </c>
      <c r="F164" s="13" t="s">
        <v>758</v>
      </c>
      <c r="G164" s="13" t="s">
        <v>15</v>
      </c>
      <c r="H164" s="13" t="s">
        <v>742</v>
      </c>
      <c r="I164" s="13">
        <v>181</v>
      </c>
      <c r="J164" s="69">
        <v>30000000</v>
      </c>
      <c r="K164" s="69">
        <v>0</v>
      </c>
      <c r="L164" s="13">
        <v>0</v>
      </c>
      <c r="M164" s="15" t="s">
        <v>700</v>
      </c>
      <c r="N164" s="15" t="s">
        <v>711</v>
      </c>
      <c r="O164" s="16">
        <v>0.66</v>
      </c>
      <c r="P164" s="16">
        <v>0.17</v>
      </c>
      <c r="Q164" s="15" t="s">
        <v>15</v>
      </c>
    </row>
    <row r="165" spans="1:17" s="17" customFormat="1" ht="45" customHeight="1" thickBot="1">
      <c r="A165" s="79" t="s">
        <v>759</v>
      </c>
      <c r="B165" s="14" t="s">
        <v>700</v>
      </c>
      <c r="C165" s="13" t="s">
        <v>760</v>
      </c>
      <c r="D165" s="13" t="s">
        <v>19</v>
      </c>
      <c r="E165" s="13" t="s">
        <v>51</v>
      </c>
      <c r="F165" s="13" t="s">
        <v>761</v>
      </c>
      <c r="G165" s="13" t="s">
        <v>15</v>
      </c>
      <c r="H165" s="13" t="s">
        <v>742</v>
      </c>
      <c r="I165" s="13">
        <v>334</v>
      </c>
      <c r="J165" s="69">
        <v>46472800</v>
      </c>
      <c r="K165" s="69">
        <v>0</v>
      </c>
      <c r="L165" s="13">
        <v>0</v>
      </c>
      <c r="M165" s="15" t="s">
        <v>700</v>
      </c>
      <c r="N165" s="15" t="s">
        <v>715</v>
      </c>
      <c r="O165" s="16">
        <v>0.36</v>
      </c>
      <c r="P165" s="16">
        <v>0.09</v>
      </c>
      <c r="Q165" s="15" t="s">
        <v>15</v>
      </c>
    </row>
    <row r="166" spans="1:17" s="17" customFormat="1" ht="45" customHeight="1" thickBot="1">
      <c r="A166" s="79" t="s">
        <v>762</v>
      </c>
      <c r="B166" s="14" t="s">
        <v>700</v>
      </c>
      <c r="C166" s="13" t="s">
        <v>763</v>
      </c>
      <c r="D166" s="13" t="s">
        <v>19</v>
      </c>
      <c r="E166" s="13" t="s">
        <v>51</v>
      </c>
      <c r="F166" s="13" t="s">
        <v>764</v>
      </c>
      <c r="G166" s="13" t="s">
        <v>15</v>
      </c>
      <c r="H166" s="13" t="s">
        <v>198</v>
      </c>
      <c r="I166" s="13">
        <v>334</v>
      </c>
      <c r="J166" s="69">
        <v>44000000</v>
      </c>
      <c r="K166" s="69">
        <v>0</v>
      </c>
      <c r="L166" s="13">
        <v>0</v>
      </c>
      <c r="M166" s="15" t="s">
        <v>700</v>
      </c>
      <c r="N166" s="15" t="s">
        <v>715</v>
      </c>
      <c r="O166" s="16">
        <v>0.99479085505665499</v>
      </c>
      <c r="P166" s="16">
        <v>0.27272727272727271</v>
      </c>
      <c r="Q166" s="15" t="s">
        <v>15</v>
      </c>
    </row>
    <row r="167" spans="1:17" s="17" customFormat="1" ht="45" customHeight="1" thickBot="1">
      <c r="A167" s="79" t="s">
        <v>765</v>
      </c>
      <c r="B167" s="14" t="s">
        <v>700</v>
      </c>
      <c r="C167" s="13" t="s">
        <v>757</v>
      </c>
      <c r="D167" s="13" t="s">
        <v>19</v>
      </c>
      <c r="E167" s="13" t="s">
        <v>51</v>
      </c>
      <c r="F167" s="13" t="s">
        <v>766</v>
      </c>
      <c r="G167" s="13" t="s">
        <v>15</v>
      </c>
      <c r="H167" s="13" t="s">
        <v>742</v>
      </c>
      <c r="I167" s="13">
        <v>181</v>
      </c>
      <c r="J167" s="69">
        <v>30000000</v>
      </c>
      <c r="K167" s="69">
        <v>0</v>
      </c>
      <c r="L167" s="13">
        <v>0</v>
      </c>
      <c r="M167" s="15" t="s">
        <v>700</v>
      </c>
      <c r="N167" s="15" t="s">
        <v>711</v>
      </c>
      <c r="O167" s="16">
        <v>0.66</v>
      </c>
      <c r="P167" s="16">
        <v>0.17</v>
      </c>
      <c r="Q167" s="15" t="s">
        <v>15</v>
      </c>
    </row>
    <row r="168" spans="1:17" s="17" customFormat="1" ht="45" customHeight="1" thickBot="1">
      <c r="A168" s="79" t="s">
        <v>767</v>
      </c>
      <c r="B168" s="14" t="s">
        <v>697</v>
      </c>
      <c r="C168" s="13" t="s">
        <v>768</v>
      </c>
      <c r="D168" s="13" t="s">
        <v>19</v>
      </c>
      <c r="E168" s="13" t="s">
        <v>51</v>
      </c>
      <c r="F168" s="13" t="s">
        <v>290</v>
      </c>
      <c r="G168" s="13" t="s">
        <v>15</v>
      </c>
      <c r="H168" s="13" t="s">
        <v>769</v>
      </c>
      <c r="I168" s="13">
        <v>337</v>
      </c>
      <c r="J168" s="69">
        <v>68301100</v>
      </c>
      <c r="K168" s="69">
        <v>0</v>
      </c>
      <c r="L168" s="13">
        <v>0</v>
      </c>
      <c r="M168" s="15" t="s">
        <v>770</v>
      </c>
      <c r="N168" s="15" t="s">
        <v>647</v>
      </c>
      <c r="O168" s="16">
        <v>0.27</v>
      </c>
      <c r="P168" s="16">
        <v>0.25</v>
      </c>
      <c r="Q168" s="15" t="s">
        <v>15</v>
      </c>
    </row>
    <row r="169" spans="1:17" s="17" customFormat="1" ht="45" customHeight="1" thickBot="1">
      <c r="A169" s="79" t="s">
        <v>771</v>
      </c>
      <c r="B169" s="14" t="s">
        <v>700</v>
      </c>
      <c r="C169" s="13" t="s">
        <v>772</v>
      </c>
      <c r="D169" s="13" t="s">
        <v>19</v>
      </c>
      <c r="E169" s="13" t="s">
        <v>51</v>
      </c>
      <c r="F169" s="13" t="s">
        <v>773</v>
      </c>
      <c r="G169" s="13" t="s">
        <v>15</v>
      </c>
      <c r="H169" s="13" t="s">
        <v>742</v>
      </c>
      <c r="I169" s="13">
        <v>334</v>
      </c>
      <c r="J169" s="69">
        <v>46472800</v>
      </c>
      <c r="K169" s="69">
        <v>0</v>
      </c>
      <c r="L169" s="13">
        <v>0</v>
      </c>
      <c r="M169" s="15" t="s">
        <v>700</v>
      </c>
      <c r="N169" s="15" t="s">
        <v>715</v>
      </c>
      <c r="O169" s="16">
        <v>0.36</v>
      </c>
      <c r="P169" s="16">
        <v>0.09</v>
      </c>
      <c r="Q169" s="15" t="s">
        <v>15</v>
      </c>
    </row>
    <row r="170" spans="1:17" s="17" customFormat="1" ht="45" customHeight="1" thickBot="1">
      <c r="A170" s="79" t="s">
        <v>774</v>
      </c>
      <c r="B170" s="14" t="s">
        <v>700</v>
      </c>
      <c r="C170" s="13" t="s">
        <v>757</v>
      </c>
      <c r="D170" s="13" t="s">
        <v>19</v>
      </c>
      <c r="E170" s="13" t="s">
        <v>51</v>
      </c>
      <c r="F170" s="13" t="s">
        <v>775</v>
      </c>
      <c r="G170" s="13" t="s">
        <v>15</v>
      </c>
      <c r="H170" s="13" t="s">
        <v>742</v>
      </c>
      <c r="I170" s="13">
        <v>181</v>
      </c>
      <c r="J170" s="69">
        <v>30000000</v>
      </c>
      <c r="K170" s="69">
        <v>0</v>
      </c>
      <c r="L170" s="13">
        <v>0</v>
      </c>
      <c r="M170" s="15" t="s">
        <v>700</v>
      </c>
      <c r="N170" s="15" t="s">
        <v>711</v>
      </c>
      <c r="O170" s="16">
        <v>0.66</v>
      </c>
      <c r="P170" s="16">
        <v>0.17</v>
      </c>
      <c r="Q170" s="15" t="s">
        <v>15</v>
      </c>
    </row>
    <row r="171" spans="1:17" s="17" customFormat="1" ht="45" customHeight="1" thickBot="1">
      <c r="A171" s="79" t="s">
        <v>776</v>
      </c>
      <c r="B171" s="14" t="s">
        <v>697</v>
      </c>
      <c r="C171" s="13" t="s">
        <v>757</v>
      </c>
      <c r="D171" s="13" t="s">
        <v>19</v>
      </c>
      <c r="E171" s="13" t="s">
        <v>51</v>
      </c>
      <c r="F171" s="13" t="s">
        <v>777</v>
      </c>
      <c r="G171" s="13" t="s">
        <v>15</v>
      </c>
      <c r="H171" s="13" t="s">
        <v>742</v>
      </c>
      <c r="I171" s="13">
        <v>181</v>
      </c>
      <c r="J171" s="69">
        <v>30000000</v>
      </c>
      <c r="K171" s="69">
        <v>0</v>
      </c>
      <c r="L171" s="13">
        <v>0</v>
      </c>
      <c r="M171" s="15" t="s">
        <v>770</v>
      </c>
      <c r="N171" s="15" t="s">
        <v>778</v>
      </c>
      <c r="O171" s="16">
        <v>0.66</v>
      </c>
      <c r="P171" s="16">
        <v>0.17</v>
      </c>
      <c r="Q171" s="15" t="s">
        <v>15</v>
      </c>
    </row>
    <row r="172" spans="1:17" s="17" customFormat="1" ht="45" customHeight="1" thickBot="1">
      <c r="A172" s="79" t="s">
        <v>779</v>
      </c>
      <c r="B172" s="14" t="s">
        <v>697</v>
      </c>
      <c r="C172" s="13" t="s">
        <v>780</v>
      </c>
      <c r="D172" s="13" t="s">
        <v>19</v>
      </c>
      <c r="E172" s="13" t="s">
        <v>51</v>
      </c>
      <c r="F172" s="13" t="s">
        <v>781</v>
      </c>
      <c r="G172" s="13" t="s">
        <v>15</v>
      </c>
      <c r="H172" s="13" t="s">
        <v>685</v>
      </c>
      <c r="I172" s="13">
        <v>339</v>
      </c>
      <c r="J172" s="69">
        <v>71187880</v>
      </c>
      <c r="K172" s="69">
        <v>0</v>
      </c>
      <c r="L172" s="13">
        <v>0</v>
      </c>
      <c r="M172" s="15" t="s">
        <v>700</v>
      </c>
      <c r="N172" s="15" t="s">
        <v>647</v>
      </c>
      <c r="O172" s="16">
        <v>0</v>
      </c>
      <c r="P172" s="16">
        <v>0</v>
      </c>
      <c r="Q172" s="15" t="s">
        <v>15</v>
      </c>
    </row>
    <row r="173" spans="1:17" s="17" customFormat="1" ht="45" customHeight="1" thickBot="1">
      <c r="A173" s="79" t="s">
        <v>782</v>
      </c>
      <c r="B173" s="14" t="s">
        <v>697</v>
      </c>
      <c r="C173" s="13" t="s">
        <v>783</v>
      </c>
      <c r="D173" s="13" t="s">
        <v>19</v>
      </c>
      <c r="E173" s="13" t="s">
        <v>51</v>
      </c>
      <c r="F173" s="13" t="s">
        <v>784</v>
      </c>
      <c r="G173" s="13" t="s">
        <v>15</v>
      </c>
      <c r="H173" s="13" t="s">
        <v>651</v>
      </c>
      <c r="I173" s="13">
        <v>339</v>
      </c>
      <c r="J173" s="69">
        <v>95198827</v>
      </c>
      <c r="K173" s="69">
        <v>0</v>
      </c>
      <c r="L173" s="13">
        <v>0</v>
      </c>
      <c r="M173" s="15" t="s">
        <v>700</v>
      </c>
      <c r="N173" s="15" t="s">
        <v>647</v>
      </c>
      <c r="O173" s="16">
        <v>0</v>
      </c>
      <c r="P173" s="16">
        <v>0</v>
      </c>
      <c r="Q173" s="15" t="s">
        <v>15</v>
      </c>
    </row>
    <row r="174" spans="1:17" s="17" customFormat="1" ht="45" customHeight="1" thickBot="1">
      <c r="A174" s="79" t="s">
        <v>785</v>
      </c>
      <c r="B174" s="14" t="s">
        <v>700</v>
      </c>
      <c r="C174" s="13" t="s">
        <v>757</v>
      </c>
      <c r="D174" s="13" t="s">
        <v>19</v>
      </c>
      <c r="E174" s="13" t="s">
        <v>51</v>
      </c>
      <c r="F174" s="13" t="s">
        <v>786</v>
      </c>
      <c r="G174" s="13" t="s">
        <v>15</v>
      </c>
      <c r="H174" s="13" t="s">
        <v>742</v>
      </c>
      <c r="I174" s="13">
        <v>181</v>
      </c>
      <c r="J174" s="69">
        <v>30000000</v>
      </c>
      <c r="K174" s="69">
        <v>0</v>
      </c>
      <c r="L174" s="13">
        <v>0</v>
      </c>
      <c r="M174" s="15" t="s">
        <v>787</v>
      </c>
      <c r="N174" s="15" t="s">
        <v>788</v>
      </c>
      <c r="O174" s="16">
        <v>0.66</v>
      </c>
      <c r="P174" s="16">
        <v>0.17</v>
      </c>
      <c r="Q174" s="15" t="s">
        <v>15</v>
      </c>
    </row>
    <row r="175" spans="1:17" s="17" customFormat="1" ht="45" customHeight="1" thickBot="1">
      <c r="A175" s="79" t="s">
        <v>789</v>
      </c>
      <c r="B175" s="14" t="s">
        <v>700</v>
      </c>
      <c r="C175" s="13" t="s">
        <v>790</v>
      </c>
      <c r="D175" s="13" t="s">
        <v>19</v>
      </c>
      <c r="E175" s="13" t="s">
        <v>51</v>
      </c>
      <c r="F175" s="13" t="s">
        <v>791</v>
      </c>
      <c r="G175" s="13" t="s">
        <v>15</v>
      </c>
      <c r="H175" s="13" t="s">
        <v>198</v>
      </c>
      <c r="I175" s="13">
        <v>334</v>
      </c>
      <c r="J175" s="69">
        <v>60500000</v>
      </c>
      <c r="K175" s="69">
        <v>0</v>
      </c>
      <c r="L175" s="13">
        <v>0</v>
      </c>
      <c r="M175" s="15" t="s">
        <v>700</v>
      </c>
      <c r="N175" s="15" t="s">
        <v>715</v>
      </c>
      <c r="O175" s="16">
        <v>0.99479085505665499</v>
      </c>
      <c r="P175" s="16">
        <v>0.27272727272727271</v>
      </c>
      <c r="Q175" s="15" t="s">
        <v>15</v>
      </c>
    </row>
    <row r="176" spans="1:17" s="17" customFormat="1" ht="45" customHeight="1" thickBot="1">
      <c r="A176" s="79" t="s">
        <v>792</v>
      </c>
      <c r="B176" s="14" t="s">
        <v>700</v>
      </c>
      <c r="C176" s="13" t="s">
        <v>793</v>
      </c>
      <c r="D176" s="13" t="s">
        <v>19</v>
      </c>
      <c r="E176" s="13" t="s">
        <v>51</v>
      </c>
      <c r="F176" s="13" t="s">
        <v>794</v>
      </c>
      <c r="G176" s="13" t="s">
        <v>15</v>
      </c>
      <c r="H176" s="13" t="s">
        <v>525</v>
      </c>
      <c r="I176" s="13">
        <v>338</v>
      </c>
      <c r="J176" s="69">
        <v>59713333</v>
      </c>
      <c r="K176" s="69">
        <v>0</v>
      </c>
      <c r="L176" s="13">
        <v>0</v>
      </c>
      <c r="M176" s="15" t="s">
        <v>787</v>
      </c>
      <c r="N176" s="15" t="s">
        <v>647</v>
      </c>
      <c r="O176" s="16">
        <v>0.33</v>
      </c>
      <c r="P176" s="16">
        <v>0.22</v>
      </c>
      <c r="Q176" s="15" t="s">
        <v>15</v>
      </c>
    </row>
    <row r="177" spans="1:17" s="17" customFormat="1" ht="45" customHeight="1" thickBot="1">
      <c r="A177" s="79" t="s">
        <v>795</v>
      </c>
      <c r="B177" s="14" t="s">
        <v>700</v>
      </c>
      <c r="C177" s="13" t="s">
        <v>796</v>
      </c>
      <c r="D177" s="13" t="s">
        <v>19</v>
      </c>
      <c r="E177" s="13" t="s">
        <v>51</v>
      </c>
      <c r="F177" s="13" t="s">
        <v>797</v>
      </c>
      <c r="G177" s="13" t="s">
        <v>15</v>
      </c>
      <c r="H177" s="13" t="s">
        <v>769</v>
      </c>
      <c r="I177" s="13">
        <v>338</v>
      </c>
      <c r="J177" s="69">
        <v>9713333</v>
      </c>
      <c r="K177" s="69">
        <v>0</v>
      </c>
      <c r="L177" s="13">
        <v>0</v>
      </c>
      <c r="M177" s="15" t="s">
        <v>787</v>
      </c>
      <c r="N177" s="15" t="s">
        <v>647</v>
      </c>
      <c r="O177" s="16">
        <v>0.27</v>
      </c>
      <c r="P177" s="16">
        <v>0.25</v>
      </c>
      <c r="Q177" s="15" t="s">
        <v>15</v>
      </c>
    </row>
    <row r="178" spans="1:17" s="17" customFormat="1" ht="45" customHeight="1" thickBot="1">
      <c r="A178" s="79" t="s">
        <v>798</v>
      </c>
      <c r="B178" s="14" t="s">
        <v>700</v>
      </c>
      <c r="C178" s="13" t="s">
        <v>799</v>
      </c>
      <c r="D178" s="13" t="s">
        <v>19</v>
      </c>
      <c r="E178" s="13" t="s">
        <v>51</v>
      </c>
      <c r="F178" s="13" t="s">
        <v>800</v>
      </c>
      <c r="G178" s="13" t="s">
        <v>15</v>
      </c>
      <c r="H178" s="13" t="s">
        <v>727</v>
      </c>
      <c r="I178" s="13">
        <v>334</v>
      </c>
      <c r="J178" s="69">
        <v>96817501</v>
      </c>
      <c r="K178" s="69">
        <v>0</v>
      </c>
      <c r="L178" s="13">
        <v>0</v>
      </c>
      <c r="M178" s="15" t="s">
        <v>700</v>
      </c>
      <c r="N178" s="15" t="s">
        <v>715</v>
      </c>
      <c r="O178" s="16">
        <v>0.28000000000000003</v>
      </c>
      <c r="P178" s="16">
        <v>0.18</v>
      </c>
      <c r="Q178" s="15" t="s">
        <v>15</v>
      </c>
    </row>
    <row r="179" spans="1:17" s="17" customFormat="1" ht="45" customHeight="1" thickBot="1">
      <c r="A179" s="79" t="s">
        <v>801</v>
      </c>
      <c r="B179" s="14" t="s">
        <v>700</v>
      </c>
      <c r="C179" s="13" t="s">
        <v>802</v>
      </c>
      <c r="D179" s="13" t="s">
        <v>19</v>
      </c>
      <c r="E179" s="13" t="s">
        <v>51</v>
      </c>
      <c r="F179" s="13" t="s">
        <v>803</v>
      </c>
      <c r="G179" s="13" t="s">
        <v>15</v>
      </c>
      <c r="H179" s="13" t="s">
        <v>742</v>
      </c>
      <c r="I179" s="13">
        <v>334</v>
      </c>
      <c r="J179" s="69">
        <v>30000000</v>
      </c>
      <c r="K179" s="69">
        <v>0</v>
      </c>
      <c r="L179" s="13">
        <v>0</v>
      </c>
      <c r="M179" s="15" t="s">
        <v>700</v>
      </c>
      <c r="N179" s="15" t="s">
        <v>715</v>
      </c>
      <c r="O179" s="16">
        <v>0.36</v>
      </c>
      <c r="P179" s="16">
        <v>0.17</v>
      </c>
      <c r="Q179" s="15" t="s">
        <v>15</v>
      </c>
    </row>
    <row r="180" spans="1:17" s="17" customFormat="1" ht="45" customHeight="1" thickBot="1">
      <c r="A180" s="79" t="s">
        <v>804</v>
      </c>
      <c r="B180" s="14" t="s">
        <v>700</v>
      </c>
      <c r="C180" s="13" t="s">
        <v>805</v>
      </c>
      <c r="D180" s="13" t="s">
        <v>19</v>
      </c>
      <c r="E180" s="13" t="s">
        <v>51</v>
      </c>
      <c r="F180" s="13" t="s">
        <v>806</v>
      </c>
      <c r="G180" s="13" t="s">
        <v>15</v>
      </c>
      <c r="H180" s="13" t="s">
        <v>328</v>
      </c>
      <c r="I180" s="13">
        <v>334</v>
      </c>
      <c r="J180" s="69">
        <v>197430398</v>
      </c>
      <c r="K180" s="69">
        <v>0</v>
      </c>
      <c r="L180" s="13">
        <v>0</v>
      </c>
      <c r="M180" s="15" t="s">
        <v>787</v>
      </c>
      <c r="N180" s="15" t="s">
        <v>807</v>
      </c>
      <c r="O180" s="16">
        <v>0.27</v>
      </c>
      <c r="P180" s="16">
        <v>0.09</v>
      </c>
      <c r="Q180" s="15" t="s">
        <v>15</v>
      </c>
    </row>
    <row r="181" spans="1:17" s="17" customFormat="1" ht="45" customHeight="1" thickBot="1">
      <c r="A181" s="79" t="s">
        <v>808</v>
      </c>
      <c r="B181" s="14" t="s">
        <v>700</v>
      </c>
      <c r="C181" s="13" t="s">
        <v>757</v>
      </c>
      <c r="D181" s="13" t="s">
        <v>19</v>
      </c>
      <c r="E181" s="13" t="s">
        <v>51</v>
      </c>
      <c r="F181" s="13" t="s">
        <v>809</v>
      </c>
      <c r="G181" s="13" t="s">
        <v>15</v>
      </c>
      <c r="H181" s="13" t="s">
        <v>742</v>
      </c>
      <c r="I181" s="13">
        <v>181</v>
      </c>
      <c r="J181" s="69">
        <v>30000000</v>
      </c>
      <c r="K181" s="69">
        <v>0</v>
      </c>
      <c r="L181" s="13">
        <v>0</v>
      </c>
      <c r="M181" s="15" t="s">
        <v>787</v>
      </c>
      <c r="N181" s="15" t="s">
        <v>788</v>
      </c>
      <c r="O181" s="16">
        <v>0.66</v>
      </c>
      <c r="P181" s="16">
        <v>0.17</v>
      </c>
      <c r="Q181" s="15" t="s">
        <v>15</v>
      </c>
    </row>
    <row r="182" spans="1:17" s="17" customFormat="1" ht="45" customHeight="1" thickBot="1">
      <c r="A182" s="79" t="s">
        <v>810</v>
      </c>
      <c r="B182" s="14" t="s">
        <v>787</v>
      </c>
      <c r="C182" s="13" t="s">
        <v>757</v>
      </c>
      <c r="D182" s="13" t="s">
        <v>19</v>
      </c>
      <c r="E182" s="13" t="s">
        <v>51</v>
      </c>
      <c r="F182" s="13" t="s">
        <v>811</v>
      </c>
      <c r="G182" s="13" t="s">
        <v>15</v>
      </c>
      <c r="H182" s="13" t="s">
        <v>742</v>
      </c>
      <c r="I182" s="13">
        <v>181</v>
      </c>
      <c r="J182" s="69">
        <v>30000000</v>
      </c>
      <c r="K182" s="69">
        <v>0</v>
      </c>
      <c r="L182" s="13">
        <v>0</v>
      </c>
      <c r="M182" s="15" t="s">
        <v>787</v>
      </c>
      <c r="N182" s="15" t="s">
        <v>788</v>
      </c>
      <c r="O182" s="16">
        <v>0.66</v>
      </c>
      <c r="P182" s="16">
        <v>0.17</v>
      </c>
      <c r="Q182" s="15" t="s">
        <v>15</v>
      </c>
    </row>
    <row r="183" spans="1:17" s="17" customFormat="1" ht="45" customHeight="1" thickBot="1">
      <c r="A183" s="79" t="s">
        <v>812</v>
      </c>
      <c r="B183" s="14" t="s">
        <v>770</v>
      </c>
      <c r="C183" s="13" t="s">
        <v>813</v>
      </c>
      <c r="D183" s="13" t="s">
        <v>19</v>
      </c>
      <c r="E183" s="13" t="s">
        <v>51</v>
      </c>
      <c r="F183" s="13" t="s">
        <v>814</v>
      </c>
      <c r="G183" s="13" t="s">
        <v>15</v>
      </c>
      <c r="H183" s="13" t="s">
        <v>815</v>
      </c>
      <c r="I183" s="13">
        <v>334</v>
      </c>
      <c r="J183" s="69">
        <v>818472134</v>
      </c>
      <c r="K183" s="69">
        <v>0</v>
      </c>
      <c r="L183" s="13">
        <v>0</v>
      </c>
      <c r="M183" s="15" t="s">
        <v>770</v>
      </c>
      <c r="N183" s="15" t="s">
        <v>816</v>
      </c>
      <c r="O183" s="16">
        <v>0.27</v>
      </c>
      <c r="P183" s="16">
        <v>0</v>
      </c>
      <c r="Q183" s="15" t="s">
        <v>15</v>
      </c>
    </row>
    <row r="184" spans="1:17" s="17" customFormat="1" ht="45" customHeight="1" thickBot="1">
      <c r="A184" s="79" t="s">
        <v>817</v>
      </c>
      <c r="B184" s="14" t="s">
        <v>770</v>
      </c>
      <c r="C184" s="13" t="s">
        <v>818</v>
      </c>
      <c r="D184" s="13" t="s">
        <v>19</v>
      </c>
      <c r="E184" s="13" t="s">
        <v>51</v>
      </c>
      <c r="F184" s="13" t="s">
        <v>819</v>
      </c>
      <c r="G184" s="13" t="s">
        <v>15</v>
      </c>
      <c r="H184" s="13" t="s">
        <v>820</v>
      </c>
      <c r="I184" s="13">
        <v>181</v>
      </c>
      <c r="J184" s="69">
        <v>57034800</v>
      </c>
      <c r="K184" s="69">
        <v>0</v>
      </c>
      <c r="L184" s="13">
        <v>0</v>
      </c>
      <c r="M184" s="15" t="s">
        <v>770</v>
      </c>
      <c r="N184" s="15" t="s">
        <v>778</v>
      </c>
      <c r="O184" s="16">
        <v>0.49980000000000002</v>
      </c>
      <c r="P184" s="16">
        <v>0.49980000000000002</v>
      </c>
      <c r="Q184" s="15" t="s">
        <v>15</v>
      </c>
    </row>
    <row r="185" spans="1:17" s="17" customFormat="1" ht="45" customHeight="1" thickBot="1">
      <c r="A185" s="79" t="s">
        <v>821</v>
      </c>
      <c r="B185" s="14" t="s">
        <v>787</v>
      </c>
      <c r="C185" s="13" t="s">
        <v>822</v>
      </c>
      <c r="D185" s="13" t="s">
        <v>19</v>
      </c>
      <c r="E185" s="13" t="s">
        <v>51</v>
      </c>
      <c r="F185" s="13" t="s">
        <v>823</v>
      </c>
      <c r="G185" s="13" t="s">
        <v>15</v>
      </c>
      <c r="H185" s="13" t="s">
        <v>820</v>
      </c>
      <c r="I185" s="13">
        <v>181</v>
      </c>
      <c r="J185" s="69">
        <v>15843000</v>
      </c>
      <c r="K185" s="69">
        <v>0</v>
      </c>
      <c r="L185" s="13">
        <v>0</v>
      </c>
      <c r="M185" s="15" t="s">
        <v>787</v>
      </c>
      <c r="N185" s="15" t="s">
        <v>788</v>
      </c>
      <c r="O185" s="16">
        <v>0.49980000000000002</v>
      </c>
      <c r="P185" s="16">
        <v>0.49980000000000002</v>
      </c>
      <c r="Q185" s="15" t="s">
        <v>15</v>
      </c>
    </row>
    <row r="186" spans="1:17" s="17" customFormat="1" ht="45" customHeight="1" thickBot="1">
      <c r="A186" s="79" t="s">
        <v>824</v>
      </c>
      <c r="B186" s="14" t="s">
        <v>787</v>
      </c>
      <c r="C186" s="13" t="s">
        <v>825</v>
      </c>
      <c r="D186" s="13" t="s">
        <v>19</v>
      </c>
      <c r="E186" s="13" t="s">
        <v>51</v>
      </c>
      <c r="F186" s="13" t="s">
        <v>826</v>
      </c>
      <c r="G186" s="13" t="s">
        <v>15</v>
      </c>
      <c r="H186" s="13" t="s">
        <v>820</v>
      </c>
      <c r="I186" s="13">
        <v>181</v>
      </c>
      <c r="J186" s="69">
        <v>57034800</v>
      </c>
      <c r="K186" s="69">
        <v>0</v>
      </c>
      <c r="L186" s="13">
        <v>0</v>
      </c>
      <c r="M186" s="15" t="s">
        <v>770</v>
      </c>
      <c r="N186" s="15" t="s">
        <v>778</v>
      </c>
      <c r="O186" s="16">
        <v>0.49980000000000002</v>
      </c>
      <c r="P186" s="16">
        <v>0.49980000000000002</v>
      </c>
      <c r="Q186" s="15" t="s">
        <v>15</v>
      </c>
    </row>
    <row r="187" spans="1:17" s="17" customFormat="1" ht="45" customHeight="1" thickBot="1">
      <c r="A187" s="79" t="s">
        <v>827</v>
      </c>
      <c r="B187" s="14" t="s">
        <v>787</v>
      </c>
      <c r="C187" s="13" t="s">
        <v>828</v>
      </c>
      <c r="D187" s="13" t="s">
        <v>19</v>
      </c>
      <c r="E187" s="13" t="s">
        <v>51</v>
      </c>
      <c r="F187" s="13" t="s">
        <v>829</v>
      </c>
      <c r="G187" s="13" t="s">
        <v>15</v>
      </c>
      <c r="H187" s="13" t="s">
        <v>820</v>
      </c>
      <c r="I187" s="13">
        <v>181</v>
      </c>
      <c r="J187" s="69">
        <v>15843000</v>
      </c>
      <c r="K187" s="69">
        <v>0</v>
      </c>
      <c r="L187" s="13">
        <v>0</v>
      </c>
      <c r="M187" s="15" t="s">
        <v>770</v>
      </c>
      <c r="N187" s="15" t="s">
        <v>778</v>
      </c>
      <c r="O187" s="16">
        <v>0.49980000000000002</v>
      </c>
      <c r="P187" s="16">
        <v>0.49980000000000002</v>
      </c>
      <c r="Q187" s="15" t="s">
        <v>15</v>
      </c>
    </row>
    <row r="188" spans="1:17" s="17" customFormat="1" ht="45" customHeight="1" thickBot="1">
      <c r="A188" s="79" t="s">
        <v>830</v>
      </c>
      <c r="B188" s="14" t="s">
        <v>787</v>
      </c>
      <c r="C188" s="13" t="s">
        <v>831</v>
      </c>
      <c r="D188" s="13" t="s">
        <v>19</v>
      </c>
      <c r="E188" s="13" t="s">
        <v>88</v>
      </c>
      <c r="F188" s="13" t="s">
        <v>832</v>
      </c>
      <c r="G188" s="13" t="s">
        <v>15</v>
      </c>
      <c r="H188" s="13" t="s">
        <v>212</v>
      </c>
      <c r="I188" s="13">
        <v>485</v>
      </c>
      <c r="J188" s="69">
        <v>2096232600</v>
      </c>
      <c r="K188" s="69">
        <v>0</v>
      </c>
      <c r="L188" s="13">
        <v>0</v>
      </c>
      <c r="M188" s="15" t="s">
        <v>833</v>
      </c>
      <c r="N188" s="15" t="s">
        <v>834</v>
      </c>
      <c r="O188" s="16">
        <v>0.75</v>
      </c>
      <c r="P188" s="16">
        <v>0</v>
      </c>
      <c r="Q188" s="15" t="s">
        <v>15</v>
      </c>
    </row>
    <row r="189" spans="1:17" s="17" customFormat="1" ht="45" customHeight="1" thickBot="1">
      <c r="A189" s="79" t="s">
        <v>835</v>
      </c>
      <c r="B189" s="14" t="s">
        <v>787</v>
      </c>
      <c r="C189" s="13" t="s">
        <v>836</v>
      </c>
      <c r="D189" s="13" t="s">
        <v>19</v>
      </c>
      <c r="E189" s="13" t="s">
        <v>51</v>
      </c>
      <c r="F189" s="13" t="s">
        <v>837</v>
      </c>
      <c r="G189" s="13" t="s">
        <v>15</v>
      </c>
      <c r="H189" s="13" t="s">
        <v>838</v>
      </c>
      <c r="I189" s="13">
        <v>334</v>
      </c>
      <c r="J189" s="69">
        <v>99000000</v>
      </c>
      <c r="K189" s="69">
        <v>0</v>
      </c>
      <c r="L189" s="13">
        <v>0</v>
      </c>
      <c r="M189" s="15" t="s">
        <v>787</v>
      </c>
      <c r="N189" s="15" t="s">
        <v>807</v>
      </c>
      <c r="O189" s="16">
        <v>0.28000000000000003</v>
      </c>
      <c r="P189" s="16">
        <v>0.27</v>
      </c>
      <c r="Q189" s="15" t="s">
        <v>15</v>
      </c>
    </row>
    <row r="190" spans="1:17" s="17" customFormat="1" ht="45" customHeight="1" thickBot="1">
      <c r="A190" s="79" t="s">
        <v>839</v>
      </c>
      <c r="B190" s="14" t="s">
        <v>787</v>
      </c>
      <c r="C190" s="13" t="s">
        <v>840</v>
      </c>
      <c r="D190" s="13" t="s">
        <v>19</v>
      </c>
      <c r="E190" s="13" t="s">
        <v>51</v>
      </c>
      <c r="F190" s="13" t="s">
        <v>841</v>
      </c>
      <c r="G190" s="13" t="s">
        <v>15</v>
      </c>
      <c r="H190" s="13" t="s">
        <v>842</v>
      </c>
      <c r="I190" s="13">
        <v>334</v>
      </c>
      <c r="J190" s="69">
        <v>55000000</v>
      </c>
      <c r="K190" s="69">
        <v>0</v>
      </c>
      <c r="L190" s="13">
        <v>0</v>
      </c>
      <c r="M190" s="15" t="s">
        <v>770</v>
      </c>
      <c r="N190" s="15" t="s">
        <v>816</v>
      </c>
      <c r="O190" s="16">
        <v>0.27</v>
      </c>
      <c r="P190" s="16">
        <v>0.09</v>
      </c>
      <c r="Q190" s="15" t="s">
        <v>15</v>
      </c>
    </row>
    <row r="191" spans="1:17" s="17" customFormat="1" ht="45" customHeight="1" thickBot="1">
      <c r="A191" s="79" t="s">
        <v>843</v>
      </c>
      <c r="B191" s="14" t="s">
        <v>770</v>
      </c>
      <c r="C191" s="13" t="s">
        <v>844</v>
      </c>
      <c r="D191" s="13" t="s">
        <v>19</v>
      </c>
      <c r="E191" s="13" t="s">
        <v>51</v>
      </c>
      <c r="F191" s="13" t="s">
        <v>845</v>
      </c>
      <c r="G191" s="13" t="s">
        <v>15</v>
      </c>
      <c r="H191" s="13" t="s">
        <v>258</v>
      </c>
      <c r="I191" s="13">
        <v>10</v>
      </c>
      <c r="J191" s="69">
        <v>4165096</v>
      </c>
      <c r="K191" s="69">
        <v>0</v>
      </c>
      <c r="L191" s="13">
        <v>0</v>
      </c>
      <c r="M191" s="15" t="s">
        <v>846</v>
      </c>
      <c r="N191" s="15" t="s">
        <v>847</v>
      </c>
      <c r="O191" s="16">
        <v>1</v>
      </c>
      <c r="P191" s="16">
        <v>1</v>
      </c>
      <c r="Q191" s="15" t="s">
        <v>15</v>
      </c>
    </row>
    <row r="192" spans="1:17" s="17" customFormat="1" ht="45" customHeight="1" thickBot="1">
      <c r="A192" s="79" t="s">
        <v>848</v>
      </c>
      <c r="B192" s="14" t="s">
        <v>770</v>
      </c>
      <c r="C192" s="13" t="s">
        <v>828</v>
      </c>
      <c r="D192" s="13" t="s">
        <v>19</v>
      </c>
      <c r="E192" s="13" t="s">
        <v>51</v>
      </c>
      <c r="F192" s="13" t="s">
        <v>849</v>
      </c>
      <c r="G192" s="13" t="s">
        <v>15</v>
      </c>
      <c r="H192" s="13" t="s">
        <v>820</v>
      </c>
      <c r="I192" s="13">
        <v>181</v>
      </c>
      <c r="J192" s="69">
        <v>15843000</v>
      </c>
      <c r="K192" s="69">
        <v>0</v>
      </c>
      <c r="L192" s="13">
        <v>0</v>
      </c>
      <c r="M192" s="15" t="s">
        <v>770</v>
      </c>
      <c r="N192" s="15" t="s">
        <v>778</v>
      </c>
      <c r="O192" s="16">
        <v>0.49980000000000002</v>
      </c>
      <c r="P192" s="16">
        <v>0.49980000000000002</v>
      </c>
      <c r="Q192" s="15" t="s">
        <v>15</v>
      </c>
    </row>
    <row r="193" spans="1:17" s="17" customFormat="1" ht="45" customHeight="1" thickBot="1">
      <c r="A193" s="79" t="s">
        <v>850</v>
      </c>
      <c r="B193" s="14" t="s">
        <v>770</v>
      </c>
      <c r="C193" s="13" t="s">
        <v>851</v>
      </c>
      <c r="D193" s="13" t="s">
        <v>19</v>
      </c>
      <c r="E193" s="13" t="s">
        <v>51</v>
      </c>
      <c r="F193" s="13" t="s">
        <v>350</v>
      </c>
      <c r="G193" s="13" t="s">
        <v>15</v>
      </c>
      <c r="H193" s="13" t="s">
        <v>852</v>
      </c>
      <c r="I193" s="13">
        <v>337</v>
      </c>
      <c r="J193" s="69">
        <v>3500000</v>
      </c>
      <c r="K193" s="69">
        <v>0</v>
      </c>
      <c r="L193" s="13">
        <v>0</v>
      </c>
      <c r="M193" s="15" t="s">
        <v>846</v>
      </c>
      <c r="N193" s="15" t="s">
        <v>32</v>
      </c>
      <c r="O193" s="16">
        <v>0.28000000000000003</v>
      </c>
      <c r="P193" s="16">
        <v>7.0000000000000007E-2</v>
      </c>
      <c r="Q193" s="15" t="s">
        <v>15</v>
      </c>
    </row>
    <row r="194" spans="1:17" s="17" customFormat="1" ht="45" customHeight="1" thickBot="1">
      <c r="A194" s="79" t="s">
        <v>853</v>
      </c>
      <c r="B194" s="14" t="s">
        <v>770</v>
      </c>
      <c r="C194" s="13" t="s">
        <v>854</v>
      </c>
      <c r="D194" s="13" t="s">
        <v>19</v>
      </c>
      <c r="E194" s="13" t="s">
        <v>51</v>
      </c>
      <c r="F194" s="13" t="s">
        <v>855</v>
      </c>
      <c r="G194" s="13" t="s">
        <v>15</v>
      </c>
      <c r="H194" s="13" t="s">
        <v>742</v>
      </c>
      <c r="I194" s="13">
        <v>334</v>
      </c>
      <c r="J194" s="69">
        <v>81327400</v>
      </c>
      <c r="K194" s="69">
        <v>0</v>
      </c>
      <c r="L194" s="13">
        <v>0</v>
      </c>
      <c r="M194" s="15" t="s">
        <v>770</v>
      </c>
      <c r="N194" s="15" t="s">
        <v>816</v>
      </c>
      <c r="O194" s="16">
        <v>0.36</v>
      </c>
      <c r="P194" s="16">
        <v>0.09</v>
      </c>
      <c r="Q194" s="15" t="s">
        <v>15</v>
      </c>
    </row>
    <row r="195" spans="1:17" s="17" customFormat="1" ht="45" customHeight="1" thickBot="1">
      <c r="A195" s="79" t="s">
        <v>856</v>
      </c>
      <c r="B195" s="14" t="s">
        <v>770</v>
      </c>
      <c r="C195" s="13" t="s">
        <v>857</v>
      </c>
      <c r="D195" s="13" t="s">
        <v>19</v>
      </c>
      <c r="E195" s="13" t="s">
        <v>51</v>
      </c>
      <c r="F195" s="13" t="s">
        <v>858</v>
      </c>
      <c r="G195" s="13" t="s">
        <v>15</v>
      </c>
      <c r="H195" s="13" t="s">
        <v>258</v>
      </c>
      <c r="I195" s="13">
        <v>28</v>
      </c>
      <c r="J195" s="69">
        <v>19059040</v>
      </c>
      <c r="K195" s="69">
        <v>1535140</v>
      </c>
      <c r="L195" s="13">
        <v>0</v>
      </c>
      <c r="M195" s="15" t="s">
        <v>859</v>
      </c>
      <c r="N195" s="15" t="s">
        <v>860</v>
      </c>
      <c r="O195" s="16">
        <v>1</v>
      </c>
      <c r="P195" s="16">
        <v>1</v>
      </c>
      <c r="Q195" s="15" t="s">
        <v>15</v>
      </c>
    </row>
    <row r="196" spans="1:17" s="17" customFormat="1" ht="45" customHeight="1" thickBot="1">
      <c r="A196" s="79" t="s">
        <v>861</v>
      </c>
      <c r="B196" s="14" t="s">
        <v>770</v>
      </c>
      <c r="C196" s="13" t="s">
        <v>862</v>
      </c>
      <c r="D196" s="13" t="s">
        <v>19</v>
      </c>
      <c r="E196" s="13" t="s">
        <v>51</v>
      </c>
      <c r="F196" s="13" t="s">
        <v>863</v>
      </c>
      <c r="G196" s="13" t="s">
        <v>15</v>
      </c>
      <c r="H196" s="13" t="s">
        <v>864</v>
      </c>
      <c r="I196" s="13">
        <v>326</v>
      </c>
      <c r="J196" s="69">
        <v>21357240</v>
      </c>
      <c r="K196" s="69">
        <v>0</v>
      </c>
      <c r="L196" s="13">
        <v>0</v>
      </c>
      <c r="M196" s="15" t="s">
        <v>865</v>
      </c>
      <c r="N196" s="15" t="s">
        <v>647</v>
      </c>
      <c r="O196" s="16">
        <v>0.33</v>
      </c>
      <c r="P196" s="16">
        <v>0.16</v>
      </c>
      <c r="Q196" s="15" t="s">
        <v>15</v>
      </c>
    </row>
    <row r="197" spans="1:17" s="17" customFormat="1" ht="45" customHeight="1" thickBot="1">
      <c r="A197" s="79" t="s">
        <v>866</v>
      </c>
      <c r="B197" s="14" t="s">
        <v>787</v>
      </c>
      <c r="C197" s="13" t="s">
        <v>867</v>
      </c>
      <c r="D197" s="13" t="s">
        <v>19</v>
      </c>
      <c r="E197" s="13" t="s">
        <v>51</v>
      </c>
      <c r="F197" s="13" t="s">
        <v>868</v>
      </c>
      <c r="G197" s="13" t="s">
        <v>15</v>
      </c>
      <c r="H197" s="13" t="s">
        <v>869</v>
      </c>
      <c r="I197" s="13">
        <v>334</v>
      </c>
      <c r="J197" s="69">
        <v>55000000</v>
      </c>
      <c r="K197" s="69">
        <v>0</v>
      </c>
      <c r="L197" s="13">
        <v>0</v>
      </c>
      <c r="M197" s="15" t="s">
        <v>770</v>
      </c>
      <c r="N197" s="15" t="s">
        <v>816</v>
      </c>
      <c r="O197" s="16">
        <v>0.27</v>
      </c>
      <c r="P197" s="16">
        <v>0.09</v>
      </c>
      <c r="Q197" s="15" t="s">
        <v>15</v>
      </c>
    </row>
    <row r="198" spans="1:17" s="17" customFormat="1" ht="45" customHeight="1" thickBot="1">
      <c r="A198" s="79" t="s">
        <v>870</v>
      </c>
      <c r="B198" s="14" t="s">
        <v>770</v>
      </c>
      <c r="C198" s="13" t="s">
        <v>871</v>
      </c>
      <c r="D198" s="13" t="s">
        <v>19</v>
      </c>
      <c r="E198" s="13" t="s">
        <v>51</v>
      </c>
      <c r="F198" s="13" t="s">
        <v>872</v>
      </c>
      <c r="G198" s="13" t="s">
        <v>15</v>
      </c>
      <c r="H198" s="13" t="s">
        <v>873</v>
      </c>
      <c r="I198" s="13">
        <v>336</v>
      </c>
      <c r="J198" s="69">
        <v>1500000000</v>
      </c>
      <c r="K198" s="69">
        <v>0</v>
      </c>
      <c r="L198" s="13">
        <v>0</v>
      </c>
      <c r="M198" s="15" t="s">
        <v>846</v>
      </c>
      <c r="N198" s="15" t="s">
        <v>647</v>
      </c>
      <c r="O198" s="16">
        <v>0.4</v>
      </c>
      <c r="P198" s="16">
        <v>0.14000000000000001</v>
      </c>
      <c r="Q198" s="15" t="s">
        <v>15</v>
      </c>
    </row>
    <row r="199" spans="1:17" s="17" customFormat="1" ht="45" customHeight="1" thickBot="1">
      <c r="A199" s="79" t="s">
        <v>874</v>
      </c>
      <c r="B199" s="14" t="s">
        <v>770</v>
      </c>
      <c r="C199" s="13" t="s">
        <v>875</v>
      </c>
      <c r="D199" s="13" t="s">
        <v>19</v>
      </c>
      <c r="E199" s="13" t="s">
        <v>51</v>
      </c>
      <c r="F199" s="13" t="s">
        <v>876</v>
      </c>
      <c r="G199" s="13" t="s">
        <v>15</v>
      </c>
      <c r="H199" s="13" t="s">
        <v>228</v>
      </c>
      <c r="I199" s="13">
        <v>181</v>
      </c>
      <c r="J199" s="69">
        <v>1689476962</v>
      </c>
      <c r="K199" s="69">
        <v>0</v>
      </c>
      <c r="L199" s="13">
        <v>0</v>
      </c>
      <c r="M199" s="15" t="s">
        <v>833</v>
      </c>
      <c r="N199" s="15" t="s">
        <v>71</v>
      </c>
      <c r="O199" s="16">
        <v>0.5</v>
      </c>
      <c r="P199" s="16">
        <v>0</v>
      </c>
      <c r="Q199" s="15" t="s">
        <v>15</v>
      </c>
    </row>
    <row r="200" spans="1:17" s="17" customFormat="1" ht="45" customHeight="1" thickBot="1">
      <c r="A200" s="79" t="s">
        <v>877</v>
      </c>
      <c r="B200" s="14" t="s">
        <v>878</v>
      </c>
      <c r="C200" s="13" t="s">
        <v>879</v>
      </c>
      <c r="D200" s="13" t="s">
        <v>67</v>
      </c>
      <c r="E200" s="13" t="s">
        <v>37</v>
      </c>
      <c r="F200" s="13" t="s">
        <v>880</v>
      </c>
      <c r="G200" s="13" t="s">
        <v>15</v>
      </c>
      <c r="H200" s="13" t="s">
        <v>883</v>
      </c>
      <c r="I200" s="13">
        <v>46</v>
      </c>
      <c r="J200" s="69">
        <v>16163352</v>
      </c>
      <c r="K200" s="69">
        <v>0</v>
      </c>
      <c r="L200" s="13">
        <v>30</v>
      </c>
      <c r="M200" s="15" t="s">
        <v>882</v>
      </c>
      <c r="N200" s="15">
        <v>44727</v>
      </c>
      <c r="O200" s="16">
        <v>0.17510000000000001</v>
      </c>
      <c r="P200" s="16">
        <v>0</v>
      </c>
      <c r="Q200" s="15" t="s">
        <v>15</v>
      </c>
    </row>
    <row r="201" spans="1:17" s="17" customFormat="1" ht="45" customHeight="1" thickBot="1">
      <c r="A201" s="79" t="s">
        <v>884</v>
      </c>
      <c r="B201" s="14" t="s">
        <v>882</v>
      </c>
      <c r="C201" s="13" t="s">
        <v>885</v>
      </c>
      <c r="D201" s="13" t="s">
        <v>19</v>
      </c>
      <c r="E201" s="13" t="s">
        <v>51</v>
      </c>
      <c r="F201" s="13" t="s">
        <v>886</v>
      </c>
      <c r="G201" s="13" t="s">
        <v>15</v>
      </c>
      <c r="H201" s="13" t="s">
        <v>328</v>
      </c>
      <c r="I201" s="13">
        <v>285</v>
      </c>
      <c r="J201" s="69">
        <v>191333339</v>
      </c>
      <c r="K201" s="69">
        <v>0</v>
      </c>
      <c r="L201" s="13">
        <v>0</v>
      </c>
      <c r="M201" s="15" t="s">
        <v>882</v>
      </c>
      <c r="N201" s="15" t="s">
        <v>32</v>
      </c>
      <c r="O201" s="16">
        <v>0.27</v>
      </c>
      <c r="P201" s="16">
        <v>0</v>
      </c>
      <c r="Q201" s="15" t="s">
        <v>15</v>
      </c>
    </row>
    <row r="202" spans="1:17" s="17" customFormat="1" ht="45" customHeight="1" thickBot="1">
      <c r="A202" s="79" t="s">
        <v>887</v>
      </c>
      <c r="B202" s="14" t="s">
        <v>888</v>
      </c>
      <c r="C202" s="13" t="s">
        <v>889</v>
      </c>
      <c r="D202" s="13" t="s">
        <v>121</v>
      </c>
      <c r="E202" s="13" t="s">
        <v>51</v>
      </c>
      <c r="F202" s="13" t="s">
        <v>890</v>
      </c>
      <c r="G202" s="13" t="s">
        <v>15</v>
      </c>
      <c r="H202" s="13" t="s">
        <v>892</v>
      </c>
      <c r="I202" s="13">
        <v>277</v>
      </c>
      <c r="J202" s="69">
        <v>75000000</v>
      </c>
      <c r="K202" s="69">
        <v>0</v>
      </c>
      <c r="L202" s="13">
        <v>0</v>
      </c>
      <c r="M202" s="15" t="s">
        <v>893</v>
      </c>
      <c r="N202" s="15" t="s">
        <v>32</v>
      </c>
      <c r="O202" s="16">
        <v>0.1</v>
      </c>
      <c r="P202" s="16">
        <v>0</v>
      </c>
      <c r="Q202" s="15" t="s">
        <v>15</v>
      </c>
    </row>
    <row r="203" spans="1:17" s="17" customFormat="1" ht="45" customHeight="1" thickBot="1">
      <c r="A203" s="79" t="s">
        <v>894</v>
      </c>
      <c r="B203" s="14" t="s">
        <v>891</v>
      </c>
      <c r="C203" s="13" t="s">
        <v>895</v>
      </c>
      <c r="D203" s="13" t="s">
        <v>121</v>
      </c>
      <c r="E203" s="13" t="s">
        <v>68</v>
      </c>
      <c r="F203" s="13" t="s">
        <v>896</v>
      </c>
      <c r="G203" s="13" t="s">
        <v>15</v>
      </c>
      <c r="H203" s="13" t="s">
        <v>297</v>
      </c>
      <c r="I203" s="13">
        <v>270</v>
      </c>
      <c r="J203" s="69">
        <v>9481920</v>
      </c>
      <c r="K203" s="69">
        <v>0</v>
      </c>
      <c r="L203" s="13">
        <v>0</v>
      </c>
      <c r="M203" s="15" t="s">
        <v>897</v>
      </c>
      <c r="N203" s="15" t="s">
        <v>32</v>
      </c>
      <c r="O203" s="16">
        <v>7.0000000000000007E-2</v>
      </c>
      <c r="P203" s="16">
        <v>7.0000000000000007E-2</v>
      </c>
      <c r="Q203" s="15" t="s">
        <v>15</v>
      </c>
    </row>
    <row r="204" spans="1:17" s="29" customFormat="1" ht="45" customHeight="1" thickBot="1">
      <c r="A204" s="81" t="s">
        <v>898</v>
      </c>
      <c r="B204" s="26">
        <v>44685</v>
      </c>
      <c r="C204" s="25" t="s">
        <v>899</v>
      </c>
      <c r="D204" s="25" t="s">
        <v>67</v>
      </c>
      <c r="E204" s="25" t="s">
        <v>51</v>
      </c>
      <c r="F204" s="25" t="s">
        <v>900</v>
      </c>
      <c r="G204" s="25"/>
      <c r="H204" s="25" t="s">
        <v>901</v>
      </c>
      <c r="I204" s="25">
        <v>240</v>
      </c>
      <c r="J204" s="70">
        <v>250221400</v>
      </c>
      <c r="K204" s="70">
        <v>0</v>
      </c>
      <c r="L204" s="13">
        <v>0</v>
      </c>
      <c r="M204" s="27">
        <v>44687</v>
      </c>
      <c r="N204" s="27">
        <v>44926</v>
      </c>
      <c r="O204" s="28">
        <v>0</v>
      </c>
      <c r="P204" s="28">
        <v>0</v>
      </c>
      <c r="Q204" s="27"/>
    </row>
    <row r="205" spans="1:17" s="29" customFormat="1" ht="45" customHeight="1" thickBot="1">
      <c r="A205" s="81" t="s">
        <v>902</v>
      </c>
      <c r="B205" s="26">
        <v>44699</v>
      </c>
      <c r="C205" s="25" t="s">
        <v>903</v>
      </c>
      <c r="D205" s="25" t="s">
        <v>121</v>
      </c>
      <c r="E205" s="25" t="s">
        <v>190</v>
      </c>
      <c r="F205" s="25" t="s">
        <v>904</v>
      </c>
      <c r="G205" s="25"/>
      <c r="H205" s="25" t="s">
        <v>905</v>
      </c>
      <c r="I205" s="25">
        <v>153</v>
      </c>
      <c r="J205" s="70">
        <v>69650000</v>
      </c>
      <c r="K205" s="70">
        <v>0</v>
      </c>
      <c r="L205" s="13">
        <v>0</v>
      </c>
      <c r="M205" s="27">
        <v>44701</v>
      </c>
      <c r="N205" s="27">
        <v>44853</v>
      </c>
      <c r="O205" s="28">
        <v>0</v>
      </c>
      <c r="P205" s="28">
        <v>0</v>
      </c>
      <c r="Q205" s="27"/>
    </row>
    <row r="206" spans="1:17" s="29" customFormat="1" ht="45" customHeight="1" thickBot="1">
      <c r="A206" s="81" t="s">
        <v>906</v>
      </c>
      <c r="B206" s="26">
        <v>44700</v>
      </c>
      <c r="C206" s="25" t="s">
        <v>907</v>
      </c>
      <c r="D206" s="25" t="s">
        <v>19</v>
      </c>
      <c r="E206" s="25" t="s">
        <v>51</v>
      </c>
      <c r="F206" s="25" t="s">
        <v>908</v>
      </c>
      <c r="G206" s="25"/>
      <c r="H206" s="25" t="s">
        <v>328</v>
      </c>
      <c r="I206" s="25">
        <v>211</v>
      </c>
      <c r="J206" s="70">
        <v>56000000</v>
      </c>
      <c r="K206" s="70">
        <v>0</v>
      </c>
      <c r="L206" s="13">
        <v>0</v>
      </c>
      <c r="M206" s="27">
        <v>44700</v>
      </c>
      <c r="N206" s="27">
        <v>44910</v>
      </c>
      <c r="O206" s="28">
        <v>0</v>
      </c>
      <c r="P206" s="28">
        <v>0</v>
      </c>
      <c r="Q206" s="27"/>
    </row>
    <row r="207" spans="1:17" s="29" customFormat="1" ht="45" customHeight="1" thickBot="1">
      <c r="A207" s="81" t="s">
        <v>909</v>
      </c>
      <c r="B207" s="26">
        <v>44705</v>
      </c>
      <c r="C207" s="25" t="s">
        <v>910</v>
      </c>
      <c r="D207" s="25" t="s">
        <v>47</v>
      </c>
      <c r="E207" s="25" t="s">
        <v>190</v>
      </c>
      <c r="F207" s="25" t="s">
        <v>911</v>
      </c>
      <c r="G207" s="25"/>
      <c r="H207" s="13" t="s">
        <v>82</v>
      </c>
      <c r="I207" s="25">
        <v>220</v>
      </c>
      <c r="J207" s="70">
        <v>1700000000</v>
      </c>
      <c r="K207" s="70">
        <v>0</v>
      </c>
      <c r="L207" s="13">
        <v>0</v>
      </c>
      <c r="M207" s="27">
        <v>44706</v>
      </c>
      <c r="N207" s="27">
        <v>44925</v>
      </c>
      <c r="O207" s="28">
        <v>0</v>
      </c>
      <c r="P207" s="28">
        <v>0</v>
      </c>
      <c r="Q207" s="27"/>
    </row>
    <row r="208" spans="1:17" s="29" customFormat="1" ht="45" customHeight="1" thickBot="1">
      <c r="A208" s="81" t="s">
        <v>912</v>
      </c>
      <c r="B208" s="26">
        <v>44712</v>
      </c>
      <c r="C208" s="25" t="s">
        <v>913</v>
      </c>
      <c r="D208" s="25" t="s">
        <v>36</v>
      </c>
      <c r="E208" s="25" t="s">
        <v>37</v>
      </c>
      <c r="F208" s="25" t="s">
        <v>914</v>
      </c>
      <c r="G208" s="25" t="s">
        <v>1149</v>
      </c>
      <c r="H208" s="13"/>
      <c r="I208" s="25">
        <v>200</v>
      </c>
      <c r="J208" s="70">
        <v>4929242188</v>
      </c>
      <c r="K208" s="70">
        <v>0</v>
      </c>
      <c r="L208" s="13">
        <v>0</v>
      </c>
      <c r="M208" s="27">
        <v>44715</v>
      </c>
      <c r="N208" s="27">
        <v>44926</v>
      </c>
      <c r="O208" s="28">
        <v>0</v>
      </c>
      <c r="P208" s="28">
        <v>0</v>
      </c>
      <c r="Q208" s="27"/>
    </row>
    <row r="209" spans="1:17" s="29" customFormat="1" ht="45" customHeight="1" thickBot="1">
      <c r="A209" s="81" t="s">
        <v>1098</v>
      </c>
      <c r="B209" s="26">
        <v>44713</v>
      </c>
      <c r="C209" s="25" t="s">
        <v>1116</v>
      </c>
      <c r="D209" s="85" t="s">
        <v>67</v>
      </c>
      <c r="E209" s="25" t="s">
        <v>51</v>
      </c>
      <c r="F209" s="25" t="s">
        <v>1134</v>
      </c>
      <c r="G209" s="25"/>
      <c r="H209" s="13" t="s">
        <v>575</v>
      </c>
      <c r="I209" s="25">
        <v>209</v>
      </c>
      <c r="J209" s="70">
        <v>427321101</v>
      </c>
      <c r="K209" s="70">
        <v>0</v>
      </c>
      <c r="L209" s="13">
        <v>0</v>
      </c>
      <c r="M209" s="27">
        <v>44718</v>
      </c>
      <c r="N209" s="27">
        <v>44926</v>
      </c>
      <c r="O209" s="28">
        <v>0</v>
      </c>
      <c r="P209" s="28">
        <v>0</v>
      </c>
      <c r="Q209" s="27"/>
    </row>
    <row r="210" spans="1:17" s="29" customFormat="1" ht="45" customHeight="1" thickBot="1">
      <c r="A210" s="81" t="s">
        <v>1099</v>
      </c>
      <c r="B210" s="26">
        <v>44722</v>
      </c>
      <c r="C210" s="25" t="s">
        <v>1117</v>
      </c>
      <c r="D210" s="25" t="s">
        <v>67</v>
      </c>
      <c r="E210" s="25" t="s">
        <v>51</v>
      </c>
      <c r="F210" s="25" t="s">
        <v>1135</v>
      </c>
      <c r="G210" s="25"/>
      <c r="H210" s="13" t="s">
        <v>852</v>
      </c>
      <c r="I210" s="25">
        <v>183</v>
      </c>
      <c r="J210" s="70">
        <v>997815000</v>
      </c>
      <c r="K210" s="70">
        <v>0</v>
      </c>
      <c r="L210" s="13">
        <v>0</v>
      </c>
      <c r="M210" s="27">
        <v>44728</v>
      </c>
      <c r="N210" s="27">
        <v>44910</v>
      </c>
      <c r="O210" s="28">
        <v>0</v>
      </c>
      <c r="P210" s="28">
        <v>0</v>
      </c>
      <c r="Q210" s="27"/>
    </row>
    <row r="211" spans="1:17" s="29" customFormat="1" ht="45" customHeight="1" thickBot="1">
      <c r="A211" s="81" t="s">
        <v>1100</v>
      </c>
      <c r="B211" s="26">
        <v>44721</v>
      </c>
      <c r="C211" s="25" t="s">
        <v>1118</v>
      </c>
      <c r="D211" s="25" t="s">
        <v>36</v>
      </c>
      <c r="E211" s="25" t="s">
        <v>37</v>
      </c>
      <c r="F211" s="25" t="s">
        <v>1136</v>
      </c>
      <c r="G211" s="25" t="s">
        <v>1152</v>
      </c>
      <c r="H211" s="13"/>
      <c r="I211" s="25">
        <v>202</v>
      </c>
      <c r="J211" s="70">
        <v>1984983644</v>
      </c>
      <c r="K211" s="70">
        <v>0</v>
      </c>
      <c r="L211" s="13">
        <v>0</v>
      </c>
      <c r="M211" s="27">
        <v>44725</v>
      </c>
      <c r="N211" s="27">
        <v>44926</v>
      </c>
      <c r="O211" s="28">
        <v>0</v>
      </c>
      <c r="P211" s="28">
        <v>0</v>
      </c>
      <c r="Q211" s="27"/>
    </row>
    <row r="212" spans="1:17" s="29" customFormat="1" ht="45" customHeight="1" thickBot="1">
      <c r="A212" s="81" t="s">
        <v>1101</v>
      </c>
      <c r="B212" s="26">
        <v>44722</v>
      </c>
      <c r="C212" s="25" t="s">
        <v>1119</v>
      </c>
      <c r="D212" s="25" t="s">
        <v>36</v>
      </c>
      <c r="E212" s="25" t="s">
        <v>37</v>
      </c>
      <c r="F212" s="25" t="s">
        <v>1137</v>
      </c>
      <c r="G212" s="25" t="s">
        <v>1152</v>
      </c>
      <c r="H212" s="13"/>
      <c r="I212" s="25">
        <v>185</v>
      </c>
      <c r="J212" s="70">
        <v>1646337960</v>
      </c>
      <c r="K212" s="70">
        <v>0</v>
      </c>
      <c r="L212" s="13">
        <v>0</v>
      </c>
      <c r="M212" s="27">
        <v>44742</v>
      </c>
      <c r="N212" s="27">
        <v>44926</v>
      </c>
      <c r="O212" s="28">
        <v>0</v>
      </c>
      <c r="P212" s="28">
        <v>0</v>
      </c>
      <c r="Q212" s="27"/>
    </row>
    <row r="213" spans="1:17" s="29" customFormat="1" ht="45" customHeight="1" thickBot="1">
      <c r="A213" s="81" t="s">
        <v>1102</v>
      </c>
      <c r="B213" s="26">
        <v>44725</v>
      </c>
      <c r="C213" s="25" t="s">
        <v>1120</v>
      </c>
      <c r="D213" s="25" t="s">
        <v>121</v>
      </c>
      <c r="E213" s="25" t="s">
        <v>68</v>
      </c>
      <c r="F213" s="25" t="s">
        <v>1138</v>
      </c>
      <c r="G213" s="25"/>
      <c r="H213" s="13" t="s">
        <v>892</v>
      </c>
      <c r="I213" s="25">
        <v>30</v>
      </c>
      <c r="J213" s="70">
        <v>8922058</v>
      </c>
      <c r="K213" s="70">
        <v>0</v>
      </c>
      <c r="L213" s="13">
        <v>0</v>
      </c>
      <c r="M213" s="27">
        <v>44725</v>
      </c>
      <c r="N213" s="27">
        <v>44754</v>
      </c>
      <c r="O213" s="28">
        <v>0</v>
      </c>
      <c r="P213" s="28">
        <v>0</v>
      </c>
      <c r="Q213" s="27"/>
    </row>
    <row r="214" spans="1:17" s="29" customFormat="1" ht="45" customHeight="1" thickBot="1">
      <c r="A214" s="81" t="s">
        <v>1103</v>
      </c>
      <c r="B214" s="26">
        <v>44727</v>
      </c>
      <c r="C214" s="25" t="s">
        <v>1121</v>
      </c>
      <c r="D214" s="25" t="s">
        <v>121</v>
      </c>
      <c r="E214" s="25" t="s">
        <v>51</v>
      </c>
      <c r="F214" s="25" t="s">
        <v>1139</v>
      </c>
      <c r="G214" s="25"/>
      <c r="H214" s="13" t="s">
        <v>520</v>
      </c>
      <c r="I214" s="25">
        <v>198</v>
      </c>
      <c r="J214" s="70">
        <v>90000000</v>
      </c>
      <c r="K214" s="70">
        <v>0</v>
      </c>
      <c r="L214" s="13">
        <v>0</v>
      </c>
      <c r="M214" s="27">
        <v>44729</v>
      </c>
      <c r="N214" s="27">
        <v>44926</v>
      </c>
      <c r="O214" s="28">
        <v>0</v>
      </c>
      <c r="P214" s="28">
        <v>0</v>
      </c>
      <c r="Q214" s="27"/>
    </row>
    <row r="215" spans="1:17" s="29" customFormat="1" ht="45" customHeight="1" thickBot="1">
      <c r="A215" s="81" t="s">
        <v>1104</v>
      </c>
      <c r="B215" s="26">
        <v>44734</v>
      </c>
      <c r="C215" s="25" t="s">
        <v>1122</v>
      </c>
      <c r="D215" s="13" t="s">
        <v>19</v>
      </c>
      <c r="E215" s="25" t="s">
        <v>51</v>
      </c>
      <c r="F215" s="25" t="s">
        <v>1140</v>
      </c>
      <c r="G215" s="25"/>
      <c r="H215" s="13" t="s">
        <v>651</v>
      </c>
      <c r="I215" s="25">
        <v>193</v>
      </c>
      <c r="J215" s="70">
        <v>63333330</v>
      </c>
      <c r="K215" s="70">
        <v>0</v>
      </c>
      <c r="L215" s="13">
        <v>0</v>
      </c>
      <c r="M215" s="27">
        <v>44734</v>
      </c>
      <c r="N215" s="27">
        <v>44926</v>
      </c>
      <c r="O215" s="28">
        <v>0</v>
      </c>
      <c r="P215" s="28">
        <v>0</v>
      </c>
      <c r="Q215" s="27"/>
    </row>
    <row r="216" spans="1:17" s="29" customFormat="1" ht="45" customHeight="1" thickBot="1">
      <c r="A216" s="81" t="s">
        <v>1105</v>
      </c>
      <c r="B216" s="26">
        <v>44733</v>
      </c>
      <c r="C216" s="25" t="s">
        <v>1123</v>
      </c>
      <c r="D216" s="13" t="s">
        <v>19</v>
      </c>
      <c r="E216" s="25" t="s">
        <v>51</v>
      </c>
      <c r="F216" s="25" t="s">
        <v>1141</v>
      </c>
      <c r="G216" s="25"/>
      <c r="H216" s="13" t="s">
        <v>651</v>
      </c>
      <c r="I216" s="25">
        <v>177</v>
      </c>
      <c r="J216" s="70">
        <v>96000000</v>
      </c>
      <c r="K216" s="70">
        <v>0</v>
      </c>
      <c r="L216" s="13">
        <v>0</v>
      </c>
      <c r="M216" s="27">
        <v>44734</v>
      </c>
      <c r="N216" s="27">
        <v>44910</v>
      </c>
      <c r="O216" s="28">
        <v>0</v>
      </c>
      <c r="P216" s="28">
        <v>0</v>
      </c>
      <c r="Q216" s="27"/>
    </row>
    <row r="217" spans="1:17" s="29" customFormat="1" ht="45" customHeight="1" thickBot="1">
      <c r="A217" s="81" t="s">
        <v>1106</v>
      </c>
      <c r="B217" s="26">
        <v>44735</v>
      </c>
      <c r="C217" s="25" t="s">
        <v>1124</v>
      </c>
      <c r="D217" s="13" t="s">
        <v>19</v>
      </c>
      <c r="E217" s="25" t="s">
        <v>51</v>
      </c>
      <c r="F217" s="25" t="s">
        <v>1142</v>
      </c>
      <c r="G217" s="25"/>
      <c r="H217" s="13" t="s">
        <v>1153</v>
      </c>
      <c r="I217" s="25">
        <v>175</v>
      </c>
      <c r="J217" s="70">
        <v>58333333</v>
      </c>
      <c r="K217" s="70">
        <v>0</v>
      </c>
      <c r="L217" s="13">
        <v>0</v>
      </c>
      <c r="M217" s="27">
        <v>44736</v>
      </c>
      <c r="N217" s="27">
        <v>44910</v>
      </c>
      <c r="O217" s="28">
        <v>0</v>
      </c>
      <c r="P217" s="28">
        <v>0</v>
      </c>
      <c r="Q217" s="27"/>
    </row>
    <row r="218" spans="1:17" s="29" customFormat="1" ht="45" customHeight="1" thickBot="1">
      <c r="A218" s="81" t="s">
        <v>1107</v>
      </c>
      <c r="B218" s="26">
        <v>44734</v>
      </c>
      <c r="C218" s="25" t="s">
        <v>1125</v>
      </c>
      <c r="D218" s="13" t="s">
        <v>19</v>
      </c>
      <c r="E218" s="25" t="s">
        <v>51</v>
      </c>
      <c r="F218" s="25" t="s">
        <v>1143</v>
      </c>
      <c r="G218" s="25"/>
      <c r="H218" s="13" t="s">
        <v>1154</v>
      </c>
      <c r="I218" s="25">
        <v>177</v>
      </c>
      <c r="J218" s="70">
        <v>58333333</v>
      </c>
      <c r="K218" s="70">
        <v>0</v>
      </c>
      <c r="L218" s="13">
        <v>0</v>
      </c>
      <c r="M218" s="27">
        <v>44734</v>
      </c>
      <c r="N218" s="27">
        <v>44910</v>
      </c>
      <c r="O218" s="28">
        <v>0</v>
      </c>
      <c r="P218" s="28">
        <v>0</v>
      </c>
      <c r="Q218" s="27"/>
    </row>
    <row r="219" spans="1:17" s="29" customFormat="1" ht="45" customHeight="1" thickBot="1">
      <c r="A219" s="81" t="s">
        <v>1108</v>
      </c>
      <c r="B219" s="26">
        <v>44734</v>
      </c>
      <c r="C219" s="25" t="s">
        <v>1126</v>
      </c>
      <c r="D219" s="13" t="s">
        <v>19</v>
      </c>
      <c r="E219" s="25" t="s">
        <v>51</v>
      </c>
      <c r="F219" s="25" t="s">
        <v>1144</v>
      </c>
      <c r="G219" s="25"/>
      <c r="H219" s="13" t="s">
        <v>228</v>
      </c>
      <c r="I219" s="25">
        <v>177</v>
      </c>
      <c r="J219" s="70">
        <v>78431365</v>
      </c>
      <c r="K219" s="70">
        <v>0</v>
      </c>
      <c r="L219" s="13">
        <v>0</v>
      </c>
      <c r="M219" s="27">
        <v>44734</v>
      </c>
      <c r="N219" s="27">
        <v>44910</v>
      </c>
      <c r="O219" s="28">
        <v>0</v>
      </c>
      <c r="P219" s="28">
        <v>0</v>
      </c>
      <c r="Q219" s="27"/>
    </row>
    <row r="220" spans="1:17" s="29" customFormat="1" ht="45" customHeight="1" thickBot="1">
      <c r="A220" s="81" t="s">
        <v>1109</v>
      </c>
      <c r="B220" s="26">
        <v>44736</v>
      </c>
      <c r="C220" s="25" t="s">
        <v>1127</v>
      </c>
      <c r="D220" s="25" t="s">
        <v>36</v>
      </c>
      <c r="E220" s="25" t="s">
        <v>37</v>
      </c>
      <c r="F220" s="25" t="s">
        <v>1145</v>
      </c>
      <c r="G220" s="25" t="s">
        <v>1148</v>
      </c>
      <c r="H220" s="13"/>
      <c r="I220" s="25">
        <v>187</v>
      </c>
      <c r="J220" s="70">
        <v>3243276689</v>
      </c>
      <c r="K220" s="70">
        <v>0</v>
      </c>
      <c r="L220" s="13">
        <v>0</v>
      </c>
      <c r="M220" s="27">
        <v>44740</v>
      </c>
      <c r="N220" s="27">
        <v>44926</v>
      </c>
      <c r="O220" s="28">
        <v>0</v>
      </c>
      <c r="P220" s="28">
        <v>0</v>
      </c>
      <c r="Q220" s="27"/>
    </row>
    <row r="221" spans="1:17" s="29" customFormat="1" ht="45" customHeight="1" thickBot="1">
      <c r="A221" s="81" t="s">
        <v>1110</v>
      </c>
      <c r="B221" s="26">
        <v>44735</v>
      </c>
      <c r="C221" s="25" t="s">
        <v>1128</v>
      </c>
      <c r="D221" s="13" t="s">
        <v>19</v>
      </c>
      <c r="E221" s="25" t="s">
        <v>51</v>
      </c>
      <c r="F221" s="25" t="s">
        <v>1146</v>
      </c>
      <c r="G221" s="25"/>
      <c r="H221" s="13" t="s">
        <v>651</v>
      </c>
      <c r="I221" s="25">
        <v>175</v>
      </c>
      <c r="J221" s="70">
        <v>46400000</v>
      </c>
      <c r="K221" s="70">
        <v>0</v>
      </c>
      <c r="L221" s="13">
        <v>0</v>
      </c>
      <c r="M221" s="27">
        <v>44736</v>
      </c>
      <c r="N221" s="27">
        <v>44910</v>
      </c>
      <c r="O221" s="28">
        <v>0</v>
      </c>
      <c r="P221" s="28">
        <v>0</v>
      </c>
      <c r="Q221" s="27"/>
    </row>
    <row r="222" spans="1:17" s="29" customFormat="1" ht="45" customHeight="1" thickBot="1">
      <c r="A222" s="81" t="s">
        <v>1111</v>
      </c>
      <c r="B222" s="26">
        <v>44735</v>
      </c>
      <c r="C222" s="25" t="s">
        <v>1132</v>
      </c>
      <c r="D222" s="13" t="s">
        <v>19</v>
      </c>
      <c r="E222" s="25" t="s">
        <v>51</v>
      </c>
      <c r="F222" s="25" t="s">
        <v>1147</v>
      </c>
      <c r="G222" s="25"/>
      <c r="H222" s="13" t="s">
        <v>651</v>
      </c>
      <c r="I222" s="25">
        <v>175</v>
      </c>
      <c r="J222" s="70">
        <v>46400000</v>
      </c>
      <c r="K222" s="70">
        <v>0</v>
      </c>
      <c r="L222" s="13">
        <v>0</v>
      </c>
      <c r="M222" s="27">
        <v>44736</v>
      </c>
      <c r="N222" s="27">
        <v>44910</v>
      </c>
      <c r="O222" s="28">
        <v>0</v>
      </c>
      <c r="P222" s="28">
        <v>0</v>
      </c>
      <c r="Q222" s="27"/>
    </row>
    <row r="223" spans="1:17" s="29" customFormat="1" ht="45" customHeight="1" thickBot="1">
      <c r="A223" s="81" t="s">
        <v>1112</v>
      </c>
      <c r="B223" s="26">
        <v>44740</v>
      </c>
      <c r="C223" s="25" t="s">
        <v>1133</v>
      </c>
      <c r="D223" s="25" t="s">
        <v>47</v>
      </c>
      <c r="E223" s="25" t="s">
        <v>48</v>
      </c>
      <c r="F223" s="25" t="s">
        <v>1148</v>
      </c>
      <c r="G223" s="25"/>
      <c r="H223" s="13" t="s">
        <v>883</v>
      </c>
      <c r="I223" s="25">
        <v>7491</v>
      </c>
      <c r="J223" s="70">
        <v>201579337</v>
      </c>
      <c r="K223" s="70">
        <v>0</v>
      </c>
      <c r="L223" s="13">
        <v>0</v>
      </c>
      <c r="M223" s="27">
        <v>37436</v>
      </c>
      <c r="N223" s="27">
        <v>44926</v>
      </c>
      <c r="O223" s="28">
        <v>0</v>
      </c>
      <c r="P223" s="28">
        <v>0</v>
      </c>
      <c r="Q223" s="27"/>
    </row>
    <row r="224" spans="1:17" s="29" customFormat="1" ht="45" customHeight="1" thickBot="1">
      <c r="A224" s="81" t="s">
        <v>1113</v>
      </c>
      <c r="B224" s="26">
        <v>44741</v>
      </c>
      <c r="C224" s="25" t="s">
        <v>1129</v>
      </c>
      <c r="D224" s="25" t="s">
        <v>47</v>
      </c>
      <c r="E224" s="25" t="s">
        <v>48</v>
      </c>
      <c r="F224" s="25" t="s">
        <v>1149</v>
      </c>
      <c r="G224" s="25"/>
      <c r="H224" s="13" t="s">
        <v>1155</v>
      </c>
      <c r="I224" s="25">
        <v>186</v>
      </c>
      <c r="J224" s="70">
        <v>312187750</v>
      </c>
      <c r="K224" s="70">
        <v>0</v>
      </c>
      <c r="L224" s="13">
        <v>0</v>
      </c>
      <c r="M224" s="27">
        <v>44741</v>
      </c>
      <c r="N224" s="27">
        <v>44926</v>
      </c>
      <c r="O224" s="28">
        <v>0</v>
      </c>
      <c r="P224" s="28">
        <v>0</v>
      </c>
      <c r="Q224" s="27"/>
    </row>
    <row r="225" spans="1:17" s="29" customFormat="1" ht="45" customHeight="1" thickBot="1">
      <c r="A225" s="81" t="s">
        <v>1114</v>
      </c>
      <c r="B225" s="26">
        <v>44741</v>
      </c>
      <c r="C225" s="25" t="s">
        <v>1130</v>
      </c>
      <c r="D225" s="13" t="s">
        <v>19</v>
      </c>
      <c r="E225" s="25" t="s">
        <v>51</v>
      </c>
      <c r="F225" s="25" t="s">
        <v>1150</v>
      </c>
      <c r="G225" s="25"/>
      <c r="H225" s="13" t="s">
        <v>228</v>
      </c>
      <c r="I225" s="25">
        <v>170</v>
      </c>
      <c r="J225" s="70">
        <v>74845933</v>
      </c>
      <c r="K225" s="70">
        <v>0</v>
      </c>
      <c r="L225" s="13">
        <v>0</v>
      </c>
      <c r="M225" s="27">
        <v>44741</v>
      </c>
      <c r="N225" s="27">
        <v>44910</v>
      </c>
      <c r="O225" s="28">
        <v>0</v>
      </c>
      <c r="P225" s="28">
        <v>0</v>
      </c>
      <c r="Q225" s="27"/>
    </row>
    <row r="226" spans="1:17" s="29" customFormat="1" ht="45" customHeight="1" thickBot="1">
      <c r="A226" s="81" t="s">
        <v>1115</v>
      </c>
      <c r="B226" s="26">
        <v>44742</v>
      </c>
      <c r="C226" s="25" t="s">
        <v>1131</v>
      </c>
      <c r="D226" s="13" t="s">
        <v>19</v>
      </c>
      <c r="E226" s="25" t="s">
        <v>51</v>
      </c>
      <c r="F226" s="25" t="s">
        <v>1151</v>
      </c>
      <c r="G226" s="25"/>
      <c r="H226" s="13" t="s">
        <v>228</v>
      </c>
      <c r="I226" s="25">
        <v>168</v>
      </c>
      <c r="J226" s="70">
        <v>89066666</v>
      </c>
      <c r="K226" s="70">
        <v>0</v>
      </c>
      <c r="L226" s="13">
        <v>0</v>
      </c>
      <c r="M226" s="27">
        <v>44743</v>
      </c>
      <c r="N226" s="27">
        <v>44910</v>
      </c>
      <c r="O226" s="28">
        <v>0</v>
      </c>
      <c r="P226" s="28">
        <v>0</v>
      </c>
      <c r="Q226" s="27"/>
    </row>
    <row r="227" spans="1:17" s="11" customFormat="1" ht="45" customHeight="1" thickBot="1">
      <c r="A227" s="86" t="s">
        <v>1158</v>
      </c>
      <c r="B227" s="87">
        <v>43747</v>
      </c>
      <c r="C227" s="88" t="s">
        <v>1159</v>
      </c>
      <c r="D227" s="88" t="s">
        <v>67</v>
      </c>
      <c r="E227" s="88" t="s">
        <v>68</v>
      </c>
      <c r="F227" s="88" t="s">
        <v>1160</v>
      </c>
      <c r="G227" s="88"/>
      <c r="H227" s="88" t="s">
        <v>236</v>
      </c>
      <c r="I227" s="88">
        <v>610</v>
      </c>
      <c r="J227" s="89">
        <v>7911877192</v>
      </c>
      <c r="K227" s="89">
        <v>81018799.230000004</v>
      </c>
      <c r="L227" s="88">
        <v>0</v>
      </c>
      <c r="M227" s="90">
        <v>43452</v>
      </c>
      <c r="N227" s="90">
        <v>44061</v>
      </c>
      <c r="O227" s="91">
        <v>1</v>
      </c>
      <c r="P227" s="91">
        <v>1</v>
      </c>
      <c r="Q227" s="90">
        <v>44699</v>
      </c>
    </row>
    <row r="228" spans="1:17" s="11" customFormat="1" ht="45" customHeight="1" thickBot="1">
      <c r="A228" s="86" t="s">
        <v>1090</v>
      </c>
      <c r="B228" s="87">
        <v>44550</v>
      </c>
      <c r="C228" s="88" t="s">
        <v>1156</v>
      </c>
      <c r="D228" s="88" t="s">
        <v>67</v>
      </c>
      <c r="E228" s="88" t="s">
        <v>68</v>
      </c>
      <c r="F228" s="88" t="s">
        <v>1157</v>
      </c>
      <c r="G228" s="88"/>
      <c r="H228" s="88" t="s">
        <v>390</v>
      </c>
      <c r="I228" s="88">
        <v>71</v>
      </c>
      <c r="J228" s="89">
        <v>7645347304</v>
      </c>
      <c r="K228" s="89">
        <v>0</v>
      </c>
      <c r="L228" s="88">
        <v>0</v>
      </c>
      <c r="M228" s="90">
        <v>44550</v>
      </c>
      <c r="N228" s="90">
        <v>44620</v>
      </c>
      <c r="O228" s="91">
        <v>1</v>
      </c>
      <c r="P228" s="91">
        <v>1</v>
      </c>
      <c r="Q228" s="90">
        <v>44712</v>
      </c>
    </row>
    <row r="229" spans="1:17" s="11" customFormat="1" ht="45" customHeight="1" thickBot="1">
      <c r="A229" s="86" t="s">
        <v>1161</v>
      </c>
      <c r="B229" s="87">
        <v>43719</v>
      </c>
      <c r="C229" s="88" t="s">
        <v>1162</v>
      </c>
      <c r="D229" s="88" t="s">
        <v>121</v>
      </c>
      <c r="E229" s="88" t="s">
        <v>51</v>
      </c>
      <c r="F229" s="88" t="s">
        <v>1163</v>
      </c>
      <c r="G229" s="88"/>
      <c r="H229" s="88" t="s">
        <v>852</v>
      </c>
      <c r="I229" s="88">
        <v>82</v>
      </c>
      <c r="J229" s="89">
        <v>13750000</v>
      </c>
      <c r="K229" s="89">
        <v>0</v>
      </c>
      <c r="L229" s="88">
        <v>60</v>
      </c>
      <c r="M229" s="90">
        <v>43720</v>
      </c>
      <c r="N229" s="90">
        <v>43861</v>
      </c>
      <c r="O229" s="91">
        <v>1</v>
      </c>
      <c r="P229" s="91">
        <v>1</v>
      </c>
      <c r="Q229" s="90">
        <v>44740</v>
      </c>
    </row>
    <row r="230" spans="1:17" s="11" customFormat="1" ht="45" customHeight="1" thickBot="1">
      <c r="A230" s="86" t="s">
        <v>1164</v>
      </c>
      <c r="B230" s="87">
        <v>44224</v>
      </c>
      <c r="C230" s="88" t="s">
        <v>1165</v>
      </c>
      <c r="D230" s="88" t="s">
        <v>19</v>
      </c>
      <c r="E230" s="88" t="s">
        <v>51</v>
      </c>
      <c r="F230" s="88" t="s">
        <v>350</v>
      </c>
      <c r="G230" s="88"/>
      <c r="H230" s="88" t="s">
        <v>852</v>
      </c>
      <c r="I230" s="88">
        <v>82</v>
      </c>
      <c r="J230" s="89">
        <v>2500000</v>
      </c>
      <c r="K230" s="89">
        <v>967600</v>
      </c>
      <c r="L230" s="88">
        <v>0</v>
      </c>
      <c r="M230" s="90">
        <v>44224</v>
      </c>
      <c r="N230" s="90">
        <v>44561</v>
      </c>
      <c r="O230" s="91">
        <v>1</v>
      </c>
      <c r="P230" s="91">
        <v>1</v>
      </c>
      <c r="Q230" s="90">
        <v>44713</v>
      </c>
    </row>
    <row r="231" spans="1:17" s="11" customFormat="1" ht="45" customHeight="1" thickBot="1">
      <c r="A231" s="86" t="s">
        <v>1089</v>
      </c>
      <c r="B231" s="87">
        <v>44533</v>
      </c>
      <c r="C231" s="88" t="s">
        <v>1172</v>
      </c>
      <c r="D231" s="88" t="s">
        <v>67</v>
      </c>
      <c r="E231" s="88" t="s">
        <v>68</v>
      </c>
      <c r="F231" s="88" t="s">
        <v>1157</v>
      </c>
      <c r="G231" s="88"/>
      <c r="H231" s="88" t="s">
        <v>1173</v>
      </c>
      <c r="I231" s="88">
        <v>28</v>
      </c>
      <c r="J231" s="89">
        <v>2456064630</v>
      </c>
      <c r="K231" s="89">
        <v>0</v>
      </c>
      <c r="L231" s="88">
        <v>0</v>
      </c>
      <c r="M231" s="90">
        <v>44543</v>
      </c>
      <c r="N231" s="90">
        <v>44561</v>
      </c>
      <c r="O231" s="91">
        <v>1</v>
      </c>
      <c r="P231" s="91">
        <v>1</v>
      </c>
      <c r="Q231" s="90">
        <v>44713</v>
      </c>
    </row>
    <row r="232" spans="1:17" s="11" customFormat="1" ht="45" customHeight="1" thickBot="1">
      <c r="A232" s="86" t="s">
        <v>1166</v>
      </c>
      <c r="B232" s="87">
        <v>44008</v>
      </c>
      <c r="C232" s="88" t="s">
        <v>1174</v>
      </c>
      <c r="D232" s="88" t="s">
        <v>36</v>
      </c>
      <c r="E232" s="88" t="s">
        <v>51</v>
      </c>
      <c r="F232" s="88" t="s">
        <v>1175</v>
      </c>
      <c r="G232" s="88"/>
      <c r="H232" s="88" t="s">
        <v>1176</v>
      </c>
      <c r="I232" s="88">
        <v>189</v>
      </c>
      <c r="J232" s="89">
        <v>1539384507</v>
      </c>
      <c r="K232" s="89">
        <v>0</v>
      </c>
      <c r="L232" s="88">
        <v>0</v>
      </c>
      <c r="M232" s="90">
        <v>44008</v>
      </c>
      <c r="N232" s="90">
        <v>44196</v>
      </c>
      <c r="O232" s="91">
        <v>1</v>
      </c>
      <c r="P232" s="91">
        <v>1</v>
      </c>
      <c r="Q232" s="90">
        <v>44722</v>
      </c>
    </row>
    <row r="233" spans="1:17" s="11" customFormat="1" ht="45" customHeight="1" thickBot="1">
      <c r="A233" s="86" t="s">
        <v>1167</v>
      </c>
      <c r="B233" s="87">
        <v>44420</v>
      </c>
      <c r="C233" s="88" t="s">
        <v>1177</v>
      </c>
      <c r="D233" s="88" t="s">
        <v>67</v>
      </c>
      <c r="E233" s="88" t="s">
        <v>68</v>
      </c>
      <c r="F233" s="88" t="s">
        <v>1178</v>
      </c>
      <c r="G233" s="88"/>
      <c r="H233" s="88" t="s">
        <v>323</v>
      </c>
      <c r="I233" s="88">
        <v>120</v>
      </c>
      <c r="J233" s="89">
        <v>727948535</v>
      </c>
      <c r="K233" s="89">
        <v>0</v>
      </c>
      <c r="L233" s="88">
        <v>0</v>
      </c>
      <c r="M233" s="90">
        <v>44420</v>
      </c>
      <c r="N233" s="90">
        <v>44541</v>
      </c>
      <c r="O233" s="91">
        <v>1</v>
      </c>
      <c r="P233" s="91">
        <v>1</v>
      </c>
      <c r="Q233" s="90">
        <v>44719</v>
      </c>
    </row>
    <row r="234" spans="1:17" s="11" customFormat="1" ht="45" customHeight="1" thickBot="1">
      <c r="A234" s="86" t="s">
        <v>1168</v>
      </c>
      <c r="B234" s="87">
        <v>43980</v>
      </c>
      <c r="C234" s="88" t="s">
        <v>1179</v>
      </c>
      <c r="D234" s="88" t="s">
        <v>67</v>
      </c>
      <c r="E234" s="88" t="s">
        <v>51</v>
      </c>
      <c r="F234" s="88" t="s">
        <v>1180</v>
      </c>
      <c r="G234" s="88"/>
      <c r="H234" s="88" t="s">
        <v>291</v>
      </c>
      <c r="I234" s="88">
        <v>239</v>
      </c>
      <c r="J234" s="89">
        <v>370900006</v>
      </c>
      <c r="K234" s="89">
        <v>185450003</v>
      </c>
      <c r="L234" s="88">
        <v>75</v>
      </c>
      <c r="M234" s="90">
        <v>43988</v>
      </c>
      <c r="N234" s="90">
        <v>44301</v>
      </c>
      <c r="O234" s="91">
        <v>1</v>
      </c>
      <c r="P234" s="91">
        <v>1</v>
      </c>
      <c r="Q234" s="90">
        <v>44736</v>
      </c>
    </row>
    <row r="235" spans="1:17" s="11" customFormat="1" ht="45" customHeight="1" thickBot="1">
      <c r="A235" s="86" t="s">
        <v>1169</v>
      </c>
      <c r="B235" s="87">
        <v>44008</v>
      </c>
      <c r="C235" s="88" t="s">
        <v>1181</v>
      </c>
      <c r="D235" s="88" t="s">
        <v>19</v>
      </c>
      <c r="E235" s="88" t="s">
        <v>51</v>
      </c>
      <c r="F235" s="88" t="s">
        <v>1182</v>
      </c>
      <c r="G235" s="88"/>
      <c r="H235" s="88" t="s">
        <v>588</v>
      </c>
      <c r="I235" s="88">
        <v>189</v>
      </c>
      <c r="J235" s="89">
        <v>645802953</v>
      </c>
      <c r="K235" s="89">
        <v>0</v>
      </c>
      <c r="L235" s="88">
        <v>0</v>
      </c>
      <c r="M235" s="90">
        <v>44008</v>
      </c>
      <c r="N235" s="90">
        <v>44196</v>
      </c>
      <c r="O235" s="91">
        <v>1</v>
      </c>
      <c r="P235" s="91">
        <v>1</v>
      </c>
      <c r="Q235" s="90">
        <v>44729</v>
      </c>
    </row>
    <row r="236" spans="1:17" s="11" customFormat="1" ht="45" customHeight="1" thickBot="1">
      <c r="A236" s="86" t="s">
        <v>1170</v>
      </c>
      <c r="B236" s="87">
        <v>44454</v>
      </c>
      <c r="C236" s="88" t="s">
        <v>1183</v>
      </c>
      <c r="D236" s="88" t="s">
        <v>19</v>
      </c>
      <c r="E236" s="88" t="s">
        <v>51</v>
      </c>
      <c r="F236" s="88" t="s">
        <v>1182</v>
      </c>
      <c r="G236" s="88"/>
      <c r="H236" s="88" t="s">
        <v>588</v>
      </c>
      <c r="I236" s="88">
        <v>66</v>
      </c>
      <c r="J236" s="89">
        <v>608862139</v>
      </c>
      <c r="K236" s="89">
        <v>0</v>
      </c>
      <c r="L236" s="88">
        <v>0</v>
      </c>
      <c r="M236" s="90">
        <v>44454</v>
      </c>
      <c r="N236" s="90">
        <v>44515</v>
      </c>
      <c r="O236" s="91">
        <v>1</v>
      </c>
      <c r="P236" s="91">
        <v>1</v>
      </c>
      <c r="Q236" s="90">
        <v>44729</v>
      </c>
    </row>
    <row r="237" spans="1:17" s="11" customFormat="1" ht="45" customHeight="1" thickBot="1">
      <c r="A237" s="86" t="s">
        <v>1171</v>
      </c>
      <c r="B237" s="87">
        <v>43817</v>
      </c>
      <c r="C237" s="88" t="s">
        <v>1184</v>
      </c>
      <c r="D237" s="88" t="s">
        <v>67</v>
      </c>
      <c r="E237" s="88" t="s">
        <v>51</v>
      </c>
      <c r="F237" s="88" t="s">
        <v>1185</v>
      </c>
      <c r="G237" s="88"/>
      <c r="H237" s="88" t="s">
        <v>1186</v>
      </c>
      <c r="I237" s="88">
        <v>375</v>
      </c>
      <c r="J237" s="89">
        <v>701550119</v>
      </c>
      <c r="K237" s="89">
        <v>0</v>
      </c>
      <c r="L237" s="88">
        <v>124</v>
      </c>
      <c r="M237" s="90">
        <v>43817</v>
      </c>
      <c r="N237" s="90">
        <v>44377</v>
      </c>
      <c r="O237" s="91">
        <v>1</v>
      </c>
      <c r="P237" s="91">
        <v>1</v>
      </c>
      <c r="Q237" s="90">
        <v>44741</v>
      </c>
    </row>
    <row r="238" spans="1:17" ht="45" customHeight="1">
      <c r="A238" s="72" t="s">
        <v>15</v>
      </c>
      <c r="B238" s="8" t="s">
        <v>15</v>
      </c>
      <c r="C238" s="7" t="s">
        <v>15</v>
      </c>
      <c r="D238" s="7" t="s">
        <v>15</v>
      </c>
      <c r="E238" s="7" t="s">
        <v>15</v>
      </c>
      <c r="F238" s="7" t="s">
        <v>15</v>
      </c>
      <c r="G238" s="7" t="s">
        <v>15</v>
      </c>
      <c r="H238" s="7" t="s">
        <v>15</v>
      </c>
      <c r="I238" s="7" t="s">
        <v>15</v>
      </c>
      <c r="J238" s="71" t="s">
        <v>15</v>
      </c>
      <c r="K238" s="71" t="s">
        <v>15</v>
      </c>
      <c r="L238" s="7" t="s">
        <v>15</v>
      </c>
      <c r="M238" s="10"/>
      <c r="N238" s="7" t="s">
        <v>15</v>
      </c>
      <c r="O238" s="7" t="s">
        <v>15</v>
      </c>
      <c r="P238" s="7" t="s">
        <v>15</v>
      </c>
      <c r="Q238" s="7" t="s">
        <v>15</v>
      </c>
    </row>
    <row r="239" spans="1:17" ht="45" customHeight="1">
      <c r="A239" s="72" t="s">
        <v>15</v>
      </c>
      <c r="B239" s="8" t="s">
        <v>15</v>
      </c>
      <c r="C239" s="7" t="s">
        <v>15</v>
      </c>
      <c r="D239" s="7" t="s">
        <v>15</v>
      </c>
      <c r="E239" s="7" t="s">
        <v>15</v>
      </c>
      <c r="F239" s="7" t="s">
        <v>15</v>
      </c>
      <c r="G239" s="7" t="s">
        <v>15</v>
      </c>
      <c r="H239" s="7" t="s">
        <v>15</v>
      </c>
      <c r="I239" s="7" t="s">
        <v>15</v>
      </c>
      <c r="J239" s="71"/>
      <c r="K239" s="71"/>
      <c r="L239" s="7" t="s">
        <v>15</v>
      </c>
      <c r="M239" s="7" t="s">
        <v>15</v>
      </c>
      <c r="N239" s="7" t="s">
        <v>15</v>
      </c>
      <c r="O239" s="7" t="s">
        <v>15</v>
      </c>
      <c r="P239" s="7" t="s">
        <v>15</v>
      </c>
      <c r="Q239" s="7" t="s">
        <v>15</v>
      </c>
    </row>
    <row r="351229" spans="1:5" ht="45" customHeight="1">
      <c r="A351229" s="82" t="s">
        <v>69</v>
      </c>
      <c r="B351229" s="9" t="s">
        <v>196</v>
      </c>
      <c r="C351229" s="30" t="s">
        <v>22</v>
      </c>
      <c r="D351229" s="30" t="s">
        <v>917</v>
      </c>
      <c r="E351229" s="30" t="s">
        <v>116</v>
      </c>
    </row>
    <row r="351230" spans="1:5" ht="45" customHeight="1">
      <c r="A351230" s="82" t="s">
        <v>23</v>
      </c>
      <c r="B351230" s="9" t="s">
        <v>21</v>
      </c>
      <c r="C351230" s="30" t="s">
        <v>151</v>
      </c>
      <c r="D351230" s="30" t="s">
        <v>918</v>
      </c>
      <c r="E351230" s="30" t="s">
        <v>30</v>
      </c>
    </row>
    <row r="351231" spans="1:5" ht="45" customHeight="1">
      <c r="A351231" s="82" t="s">
        <v>38</v>
      </c>
      <c r="B351231" s="9" t="s">
        <v>140</v>
      </c>
      <c r="C351231" s="30" t="s">
        <v>27</v>
      </c>
      <c r="D351231" s="30" t="s">
        <v>29</v>
      </c>
      <c r="E351231" s="30" t="s">
        <v>62</v>
      </c>
    </row>
    <row r="351232" spans="1:5" ht="45" customHeight="1">
      <c r="A351232" s="82" t="s">
        <v>52</v>
      </c>
      <c r="B351232" s="9" t="s">
        <v>920</v>
      </c>
      <c r="C351232" s="30" t="s">
        <v>921</v>
      </c>
      <c r="E351232" s="30" t="s">
        <v>163</v>
      </c>
    </row>
    <row r="351233" spans="1:3" ht="45" customHeight="1">
      <c r="A351233" s="82" t="s">
        <v>108</v>
      </c>
      <c r="C351233" s="30" t="s">
        <v>26</v>
      </c>
    </row>
    <row r="351234" spans="1:3" ht="45" customHeight="1">
      <c r="A351234" s="82" t="s">
        <v>176</v>
      </c>
    </row>
    <row r="351235" spans="1:3" ht="45" customHeight="1">
      <c r="A351235" s="82" t="s">
        <v>97</v>
      </c>
    </row>
    <row r="351236" spans="1:3" ht="45" customHeight="1">
      <c r="A351236" s="82" t="s">
        <v>103</v>
      </c>
    </row>
    <row r="351237" spans="1:3" ht="45" customHeight="1">
      <c r="A351237" s="82" t="s">
        <v>75</v>
      </c>
    </row>
    <row r="351238" spans="1:3" ht="45" customHeight="1">
      <c r="A351238" s="82" t="s">
        <v>58</v>
      </c>
    </row>
    <row r="351239" spans="1:3" ht="45" customHeight="1">
      <c r="A351239" s="82" t="s">
        <v>928</v>
      </c>
    </row>
  </sheetData>
  <protectedRanges>
    <protectedRange algorithmName="SHA-512" hashValue="W69sNcYwbxddSNwJx83jwAGIcEb8QJref3VE4NA2W2vX2HqWV3JTUwZuTWc7Mx6hypcqlOWhaRhY5LTBxkCxbA==" saltValue="0Kymu7bhVz/NfacNHa9dow==" spinCount="100000" sqref="O127:P127" name="CONTRATISTAS DIV CONSTRUCCIONES"/>
  </protectedRanges>
  <mergeCells count="2">
    <mergeCell ref="A1:J1"/>
    <mergeCell ref="O1:P1"/>
  </mergeCells>
  <phoneticPr fontId="8" type="noConversion"/>
  <dataValidations count="18">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O204:P226" xr:uid="{00000000-0002-0000-0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O3:O5 O39:O69 O129:O203 O18:O34 O73:O126 O36:O37"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P3:P5 P39:P69 P129:P203 P18:P34 P73:P126 P36:P37"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232:B237 B225:B226 B230 B3:B34 B36:B203"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235:D236 D232 D230 D3:D34 D210:D226 D36:D208" xr:uid="{00000000-0002-0000-0000-00000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34:F237 E232:F232 E3:F34 E229:F230 E36:F226" xr:uid="{00000000-0002-0000-0000-000008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232:C237 C230 C3:C34 C36:C226"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J232:J237 J230 J3:J34 J36:J22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F36:F226 F230 F3:F34 F232:F237"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232:A237 A230 A3:A34 A36:A208"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G232:G237 G230 G3:G34 G36:G226"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H3:H34 H36:H226 H232:H237"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232:J237 I36:J226 I3:J3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K68:K228 K3:K34 K36:K66 K230:K237" xr:uid="{00000000-0002-0000-00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L36:L228 L3:L34 L230:L237"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M232:M237 M230 M3:M34 M36:M226"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N232:N237 N230 N3:N34 N36:N226" xr:uid="{00000000-0002-0000-00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Q232:Q237 Q230 Q3:Q34 Q36:Q226" xr:uid="{00000000-0002-0000-0000-000021000000}">
      <formula1>1900/1/1</formula1>
      <formula2>3000/1/1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J351007"/>
  <sheetViews>
    <sheetView zoomScale="80" zoomScaleNormal="80" workbookViewId="0">
      <selection sqref="A1:XFD2"/>
    </sheetView>
  </sheetViews>
  <sheetFormatPr baseColWidth="10" defaultColWidth="9.140625" defaultRowHeight="15"/>
  <cols>
    <col min="1" max="1" width="14" customWidth="1"/>
    <col min="2" max="2" width="13" customWidth="1"/>
    <col min="3" max="3" width="23.28515625" customWidth="1"/>
    <col min="4" max="4" width="35" style="57" customWidth="1"/>
    <col min="5" max="5" width="24" style="57" customWidth="1"/>
    <col min="6" max="6" width="23" customWidth="1"/>
    <col min="7" max="7" width="19" style="59" customWidth="1"/>
    <col min="8" max="8" width="16.85546875" style="63" customWidth="1"/>
    <col min="9" max="9" width="23.42578125" customWidth="1"/>
    <col min="10" max="11" width="14.28515625" customWidth="1"/>
    <col min="12" max="12" width="17.7109375" customWidth="1"/>
    <col min="13" max="13" width="15.7109375" customWidth="1"/>
    <col min="14" max="14" width="14.28515625" customWidth="1"/>
    <col min="15" max="241" width="8" customWidth="1"/>
  </cols>
  <sheetData>
    <row r="1" spans="1:218" s="38" customFormat="1" ht="33" customHeight="1">
      <c r="A1" s="93" t="s">
        <v>1205</v>
      </c>
      <c r="B1" s="94"/>
      <c r="C1" s="94"/>
      <c r="D1" s="94"/>
      <c r="E1" s="94"/>
      <c r="F1" s="94"/>
      <c r="G1" s="94"/>
      <c r="H1" s="94"/>
      <c r="I1" s="94"/>
      <c r="J1" s="39"/>
      <c r="K1" s="39"/>
      <c r="L1" s="39"/>
      <c r="M1" s="66">
        <v>44742</v>
      </c>
      <c r="N1" s="39"/>
      <c r="O1" s="39"/>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row>
    <row r="2" spans="1:218" s="54" customFormat="1" ht="118.5" customHeight="1">
      <c r="A2" s="41" t="s">
        <v>0</v>
      </c>
      <c r="B2" s="42" t="s">
        <v>1201</v>
      </c>
      <c r="C2" s="42" t="s">
        <v>969</v>
      </c>
      <c r="D2" s="42" t="s">
        <v>2</v>
      </c>
      <c r="E2" s="43" t="s">
        <v>5</v>
      </c>
      <c r="F2" s="43" t="s">
        <v>7</v>
      </c>
      <c r="G2" s="43" t="s">
        <v>8</v>
      </c>
      <c r="H2" s="60" t="s">
        <v>1196</v>
      </c>
      <c r="I2" s="43" t="s">
        <v>1197</v>
      </c>
      <c r="J2" s="43" t="s">
        <v>10</v>
      </c>
      <c r="K2" s="43" t="s">
        <v>11</v>
      </c>
      <c r="L2" s="44" t="s">
        <v>1198</v>
      </c>
      <c r="M2" s="43" t="s">
        <v>13</v>
      </c>
      <c r="N2" s="43" t="s">
        <v>14</v>
      </c>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row>
    <row r="3" spans="1:218" ht="135">
      <c r="A3" s="65" t="s">
        <v>1202</v>
      </c>
      <c r="B3" s="53" t="s">
        <v>1187</v>
      </c>
      <c r="C3" s="64">
        <v>44714</v>
      </c>
      <c r="D3" s="56" t="s">
        <v>1193</v>
      </c>
      <c r="E3" s="56" t="s">
        <v>1190</v>
      </c>
      <c r="F3" s="56" t="s">
        <v>520</v>
      </c>
      <c r="G3" s="58">
        <v>29</v>
      </c>
      <c r="H3" s="61">
        <v>3736600</v>
      </c>
      <c r="I3" s="61">
        <v>0</v>
      </c>
      <c r="J3" s="58">
        <v>0</v>
      </c>
      <c r="K3" s="64">
        <v>44714</v>
      </c>
      <c r="L3" s="64">
        <v>44742</v>
      </c>
      <c r="M3" s="67">
        <f>((M$1-K3)*100%)/(L3-K3)</f>
        <v>1</v>
      </c>
      <c r="N3" s="67">
        <v>0</v>
      </c>
    </row>
    <row r="4" spans="1:218" ht="30">
      <c r="A4" s="65" t="s">
        <v>1203</v>
      </c>
      <c r="B4" s="53" t="s">
        <v>1188</v>
      </c>
      <c r="C4" s="64">
        <v>44722</v>
      </c>
      <c r="D4" s="56" t="s">
        <v>1194</v>
      </c>
      <c r="E4" s="56" t="s">
        <v>1191</v>
      </c>
      <c r="F4" s="56" t="s">
        <v>390</v>
      </c>
      <c r="G4" s="58">
        <v>194</v>
      </c>
      <c r="H4" s="61">
        <v>7883336202</v>
      </c>
      <c r="I4" s="61">
        <v>-282435626</v>
      </c>
      <c r="J4" s="58">
        <v>0</v>
      </c>
      <c r="K4" s="64">
        <v>44733</v>
      </c>
      <c r="L4" s="64">
        <v>44926</v>
      </c>
      <c r="M4" s="67">
        <f t="shared" ref="M4:M5" si="0">((M$1-K4)*100%)/(L4-K4)</f>
        <v>4.6632124352331605E-2</v>
      </c>
      <c r="N4" s="67">
        <v>0</v>
      </c>
    </row>
    <row r="5" spans="1:218" ht="90">
      <c r="A5" s="65" t="s">
        <v>1204</v>
      </c>
      <c r="B5" s="53" t="s">
        <v>1189</v>
      </c>
      <c r="C5" s="64">
        <v>44719</v>
      </c>
      <c r="D5" s="56" t="s">
        <v>1195</v>
      </c>
      <c r="E5" s="56" t="s">
        <v>1192</v>
      </c>
      <c r="F5" s="56" t="s">
        <v>575</v>
      </c>
      <c r="G5" s="58">
        <v>15</v>
      </c>
      <c r="H5" s="61">
        <v>99988630</v>
      </c>
      <c r="I5" s="61">
        <v>0</v>
      </c>
      <c r="J5" s="58">
        <v>0</v>
      </c>
      <c r="K5" s="64">
        <v>44733</v>
      </c>
      <c r="L5" s="64">
        <v>44747</v>
      </c>
      <c r="M5" s="67">
        <f t="shared" si="0"/>
        <v>0.6428571428571429</v>
      </c>
      <c r="N5" s="67">
        <v>0</v>
      </c>
    </row>
    <row r="6" spans="1:218">
      <c r="A6" s="1" t="s">
        <v>15</v>
      </c>
      <c r="B6" s="1" t="s">
        <v>15</v>
      </c>
      <c r="C6" s="1" t="s">
        <v>15</v>
      </c>
      <c r="D6" s="7" t="s">
        <v>15</v>
      </c>
      <c r="E6" s="7" t="s">
        <v>15</v>
      </c>
      <c r="F6" s="1" t="s">
        <v>15</v>
      </c>
      <c r="G6" s="1" t="s">
        <v>15</v>
      </c>
      <c r="H6" s="62"/>
      <c r="I6" s="1"/>
      <c r="J6" s="1"/>
      <c r="K6" s="1"/>
      <c r="L6" s="1"/>
      <c r="M6" s="1"/>
      <c r="N6" s="1"/>
    </row>
    <row r="7" spans="1:218">
      <c r="A7" s="1" t="s">
        <v>15</v>
      </c>
      <c r="B7" s="1" t="s">
        <v>15</v>
      </c>
      <c r="C7" s="1" t="s">
        <v>15</v>
      </c>
      <c r="D7" s="7" t="s">
        <v>15</v>
      </c>
      <c r="E7" s="7" t="s">
        <v>15</v>
      </c>
      <c r="F7" s="1" t="s">
        <v>15</v>
      </c>
      <c r="G7" s="1" t="s">
        <v>15</v>
      </c>
      <c r="H7" s="62"/>
      <c r="I7" s="1"/>
      <c r="J7" s="1"/>
      <c r="K7" s="1"/>
      <c r="L7" s="1"/>
      <c r="M7" s="1"/>
      <c r="N7" s="1"/>
    </row>
    <row r="350997" spans="1:1">
      <c r="A350997" t="s">
        <v>69</v>
      </c>
    </row>
    <row r="350998" spans="1:1">
      <c r="A350998" t="s">
        <v>23</v>
      </c>
    </row>
    <row r="350999" spans="1:1">
      <c r="A350999" t="s">
        <v>38</v>
      </c>
    </row>
    <row r="351000" spans="1:1">
      <c r="A351000" t="s">
        <v>52</v>
      </c>
    </row>
    <row r="351001" spans="1:1">
      <c r="A351001" t="s">
        <v>108</v>
      </c>
    </row>
    <row r="351002" spans="1:1">
      <c r="A351002" t="s">
        <v>176</v>
      </c>
    </row>
    <row r="351003" spans="1:1">
      <c r="A351003" t="s">
        <v>97</v>
      </c>
    </row>
    <row r="351004" spans="1:1">
      <c r="A351004" t="s">
        <v>103</v>
      </c>
    </row>
    <row r="351005" spans="1:1">
      <c r="A351005" t="s">
        <v>75</v>
      </c>
    </row>
    <row r="351006" spans="1:1">
      <c r="A351006" t="s">
        <v>58</v>
      </c>
    </row>
    <row r="351007" spans="1:1">
      <c r="A351007" t="s">
        <v>928</v>
      </c>
    </row>
  </sheetData>
  <mergeCells count="1">
    <mergeCell ref="A1:I1"/>
  </mergeCells>
  <dataValidations count="7">
    <dataValidation type="date" allowBlank="1" showInputMessage="1" errorTitle="Entrada no válida" error="Por favor escriba una fecha válida (AAAA/MM/DD)" promptTitle="Ingrese una fecha (AAAA/MM/DD)" prompt=" Registre la fecha en la cual se SUSCRIBIÓ la orden (Formato AAAA/MM/DD)." sqref="C3:C5" xr:uid="{00000000-0002-0000-02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E3:E5"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D3:D5"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H3:H5"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G3:G5"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3:B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3:M5" xr:uid="{BE1B7089-F7E9-4099-83D7-DCF51F6A8286}">
      <formula1>-9223372036854770000</formula1>
      <formula2>9223372036854770000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R351081"/>
  <sheetViews>
    <sheetView tabSelected="1" zoomScaleNormal="100" workbookViewId="0">
      <selection activeCell="A2" sqref="A2:XFD3"/>
    </sheetView>
  </sheetViews>
  <sheetFormatPr baseColWidth="10" defaultColWidth="9.140625" defaultRowHeight="30" customHeight="1"/>
  <cols>
    <col min="1" max="1" width="13.5703125" customWidth="1"/>
    <col min="2" max="2" width="18.28515625" customWidth="1"/>
    <col min="3" max="3" width="36" style="57" customWidth="1"/>
    <col min="4" max="4" width="15.28515625" style="32" bestFit="1" customWidth="1"/>
    <col min="5" max="5" width="31.7109375" customWidth="1"/>
    <col min="6" max="6" width="34" customWidth="1"/>
    <col min="7" max="7" width="7" customWidth="1"/>
    <col min="8" max="8" width="15.5703125" customWidth="1"/>
    <col min="9" max="9" width="7.140625" customWidth="1"/>
    <col min="10" max="10" width="17.5703125" style="35" customWidth="1"/>
    <col min="11" max="11" width="18.28515625" style="35" customWidth="1"/>
    <col min="12" max="12" width="9.7109375" customWidth="1"/>
    <col min="13" max="13" width="8.28515625" customWidth="1"/>
    <col min="15" max="226" width="8" hidden="1"/>
  </cols>
  <sheetData>
    <row r="1" spans="1:14" ht="2.25" customHeight="1">
      <c r="L1" s="37">
        <v>44742</v>
      </c>
    </row>
    <row r="2" spans="1:14" s="47" customFormat="1" ht="30" customHeight="1">
      <c r="A2" s="96" t="s">
        <v>1200</v>
      </c>
      <c r="B2" s="97"/>
      <c r="C2" s="97"/>
      <c r="D2" s="97"/>
      <c r="E2" s="97"/>
      <c r="F2" s="97"/>
      <c r="G2" s="97"/>
      <c r="H2" s="97"/>
      <c r="I2" s="97"/>
      <c r="J2" s="97"/>
      <c r="K2" s="97"/>
      <c r="L2" s="46"/>
      <c r="M2" s="45"/>
      <c r="N2" s="45"/>
    </row>
    <row r="3" spans="1:14" s="52" customFormat="1" ht="30" customHeight="1" thickBot="1">
      <c r="A3" s="48" t="s">
        <v>970</v>
      </c>
      <c r="B3" s="48" t="s">
        <v>971</v>
      </c>
      <c r="C3" s="83" t="s">
        <v>972</v>
      </c>
      <c r="D3" s="49" t="s">
        <v>1199</v>
      </c>
      <c r="E3" s="50" t="s">
        <v>973</v>
      </c>
      <c r="F3" s="48" t="s">
        <v>7</v>
      </c>
      <c r="G3" s="48" t="s">
        <v>974</v>
      </c>
      <c r="H3" s="48" t="s">
        <v>9</v>
      </c>
      <c r="I3" s="48" t="s">
        <v>10</v>
      </c>
      <c r="J3" s="48" t="s">
        <v>975</v>
      </c>
      <c r="K3" s="48" t="s">
        <v>976</v>
      </c>
      <c r="L3" s="48" t="s">
        <v>13</v>
      </c>
      <c r="M3" s="48" t="s">
        <v>14</v>
      </c>
      <c r="N3" s="51"/>
    </row>
    <row r="4" spans="1:14" ht="30" customHeight="1" thickBot="1">
      <c r="A4" s="3" t="s">
        <v>977</v>
      </c>
      <c r="B4" s="4" t="s">
        <v>978</v>
      </c>
      <c r="C4" s="84" t="s">
        <v>979</v>
      </c>
      <c r="D4" s="33">
        <v>0</v>
      </c>
      <c r="E4" s="2" t="s">
        <v>980</v>
      </c>
      <c r="F4" s="2" t="s">
        <v>981</v>
      </c>
      <c r="G4" s="2">
        <v>1096</v>
      </c>
      <c r="H4" s="2">
        <v>0</v>
      </c>
      <c r="I4" s="2">
        <v>1095</v>
      </c>
      <c r="J4" s="6" t="s">
        <v>978</v>
      </c>
      <c r="K4" s="6" t="s">
        <v>982</v>
      </c>
      <c r="L4" s="5">
        <f>((L$1-J4)*100%)/(K4-J4)</f>
        <v>0.8183477863989046</v>
      </c>
      <c r="M4" s="5">
        <v>0</v>
      </c>
    </row>
    <row r="5" spans="1:14" ht="30" customHeight="1" thickBot="1">
      <c r="A5" s="3" t="s">
        <v>983</v>
      </c>
      <c r="B5" s="4" t="s">
        <v>984</v>
      </c>
      <c r="C5" s="84" t="s">
        <v>985</v>
      </c>
      <c r="D5" s="33">
        <v>40222159994</v>
      </c>
      <c r="E5" s="2" t="s">
        <v>980</v>
      </c>
      <c r="F5" s="2" t="s">
        <v>198</v>
      </c>
      <c r="G5" s="2">
        <v>914</v>
      </c>
      <c r="H5" s="2">
        <v>0</v>
      </c>
      <c r="I5" s="2">
        <v>1409</v>
      </c>
      <c r="J5" s="6" t="s">
        <v>984</v>
      </c>
      <c r="K5" s="6">
        <v>44865</v>
      </c>
      <c r="L5" s="5">
        <f t="shared" ref="L5:L35" si="0">((L$1-J5)*100%)/(K5-J5)</f>
        <v>0.93066516347237882</v>
      </c>
      <c r="M5" s="5">
        <v>0</v>
      </c>
    </row>
    <row r="6" spans="1:14" ht="30" customHeight="1" thickBot="1">
      <c r="A6" s="3" t="s">
        <v>986</v>
      </c>
      <c r="B6" s="4">
        <v>43117</v>
      </c>
      <c r="C6" s="84" t="s">
        <v>987</v>
      </c>
      <c r="D6" s="33">
        <v>0</v>
      </c>
      <c r="E6" s="2" t="s">
        <v>988</v>
      </c>
      <c r="F6" s="2" t="s">
        <v>198</v>
      </c>
      <c r="G6" s="2">
        <v>1095</v>
      </c>
      <c r="H6" s="2">
        <v>0</v>
      </c>
      <c r="I6" s="2">
        <v>730</v>
      </c>
      <c r="J6" s="6">
        <v>43117</v>
      </c>
      <c r="K6" s="6">
        <v>44942</v>
      </c>
      <c r="L6" s="5">
        <f t="shared" si="0"/>
        <v>0.8904109589041096</v>
      </c>
      <c r="M6" s="5">
        <v>0</v>
      </c>
    </row>
    <row r="7" spans="1:14" ht="30" customHeight="1" thickBot="1">
      <c r="A7" s="3" t="s">
        <v>989</v>
      </c>
      <c r="B7" s="4">
        <v>43293</v>
      </c>
      <c r="C7" s="84" t="s">
        <v>990</v>
      </c>
      <c r="D7" s="33">
        <v>0</v>
      </c>
      <c r="E7" s="2" t="s">
        <v>991</v>
      </c>
      <c r="F7" s="2" t="s">
        <v>992</v>
      </c>
      <c r="G7" s="2">
        <v>731</v>
      </c>
      <c r="H7" s="2">
        <v>0</v>
      </c>
      <c r="I7" s="2">
        <v>729</v>
      </c>
      <c r="J7" s="6" t="s">
        <v>993</v>
      </c>
      <c r="K7" s="6" t="s">
        <v>994</v>
      </c>
      <c r="L7" s="5">
        <f t="shared" si="0"/>
        <v>0.98493150684931507</v>
      </c>
      <c r="M7" s="5">
        <v>0</v>
      </c>
    </row>
    <row r="8" spans="1:14" ht="30" customHeight="1" thickBot="1">
      <c r="A8" s="3" t="s">
        <v>995</v>
      </c>
      <c r="B8" s="4">
        <v>43293</v>
      </c>
      <c r="C8" s="84" t="s">
        <v>990</v>
      </c>
      <c r="D8" s="33">
        <v>0</v>
      </c>
      <c r="E8" s="2" t="s">
        <v>53</v>
      </c>
      <c r="F8" s="2" t="s">
        <v>992</v>
      </c>
      <c r="G8" s="2">
        <v>731</v>
      </c>
      <c r="H8" s="2">
        <v>0</v>
      </c>
      <c r="I8" s="2">
        <v>720</v>
      </c>
      <c r="J8" s="6" t="s">
        <v>993</v>
      </c>
      <c r="K8" s="6" t="s">
        <v>996</v>
      </c>
      <c r="L8" s="5">
        <f t="shared" si="0"/>
        <v>0.98358413132694933</v>
      </c>
      <c r="M8" s="5">
        <v>0</v>
      </c>
    </row>
    <row r="9" spans="1:14" ht="30" customHeight="1" thickBot="1">
      <c r="A9" s="3" t="s">
        <v>997</v>
      </c>
      <c r="B9" s="4">
        <v>43424</v>
      </c>
      <c r="C9" s="84" t="s">
        <v>998</v>
      </c>
      <c r="D9" s="33">
        <v>0</v>
      </c>
      <c r="E9" s="2" t="s">
        <v>999</v>
      </c>
      <c r="F9" s="2" t="s">
        <v>992</v>
      </c>
      <c r="G9" s="2">
        <v>730</v>
      </c>
      <c r="H9" s="2">
        <v>0</v>
      </c>
      <c r="I9" s="2">
        <v>730</v>
      </c>
      <c r="J9" s="6">
        <v>43424</v>
      </c>
      <c r="K9" s="6">
        <v>44884</v>
      </c>
      <c r="L9" s="5">
        <f t="shared" si="0"/>
        <v>0.90273972602739727</v>
      </c>
      <c r="M9" s="5">
        <v>0</v>
      </c>
    </row>
    <row r="10" spans="1:14" ht="30" customHeight="1" thickBot="1">
      <c r="A10" s="3" t="s">
        <v>1000</v>
      </c>
      <c r="B10" s="4" t="s">
        <v>1001</v>
      </c>
      <c r="C10" s="84" t="s">
        <v>1002</v>
      </c>
      <c r="D10" s="33">
        <v>0</v>
      </c>
      <c r="E10" s="2" t="s">
        <v>1003</v>
      </c>
      <c r="F10" s="2" t="s">
        <v>992</v>
      </c>
      <c r="G10" s="2">
        <v>732</v>
      </c>
      <c r="H10" s="2">
        <v>0</v>
      </c>
      <c r="I10" s="2">
        <v>730</v>
      </c>
      <c r="J10" s="6" t="s">
        <v>1001</v>
      </c>
      <c r="K10" s="6" t="s">
        <v>1004</v>
      </c>
      <c r="L10" s="5">
        <f t="shared" si="0"/>
        <v>0.78219178082191776</v>
      </c>
      <c r="M10" s="5">
        <v>0</v>
      </c>
    </row>
    <row r="11" spans="1:14" ht="30" customHeight="1" thickBot="1">
      <c r="A11" s="3" t="s">
        <v>1005</v>
      </c>
      <c r="B11" s="4" t="s">
        <v>1006</v>
      </c>
      <c r="C11" s="84" t="s">
        <v>990</v>
      </c>
      <c r="D11" s="33">
        <v>0</v>
      </c>
      <c r="E11" s="2" t="s">
        <v>1007</v>
      </c>
      <c r="F11" s="2" t="s">
        <v>992</v>
      </c>
      <c r="G11" s="2">
        <v>730</v>
      </c>
      <c r="H11" s="2">
        <v>0</v>
      </c>
      <c r="I11" s="2">
        <v>730</v>
      </c>
      <c r="J11" s="6" t="s">
        <v>1006</v>
      </c>
      <c r="K11" s="6" t="s">
        <v>1008</v>
      </c>
      <c r="L11" s="5">
        <f t="shared" si="0"/>
        <v>0.7445205479452055</v>
      </c>
      <c r="M11" s="5">
        <v>0</v>
      </c>
    </row>
    <row r="12" spans="1:14" ht="30" customHeight="1" thickBot="1">
      <c r="A12" s="3" t="s">
        <v>1009</v>
      </c>
      <c r="B12" s="4">
        <v>43658</v>
      </c>
      <c r="C12" s="84" t="s">
        <v>1010</v>
      </c>
      <c r="D12" s="33">
        <v>0</v>
      </c>
      <c r="E12" s="2" t="s">
        <v>441</v>
      </c>
      <c r="F12" s="2" t="s">
        <v>992</v>
      </c>
      <c r="G12" s="2">
        <v>730</v>
      </c>
      <c r="H12" s="2">
        <v>0</v>
      </c>
      <c r="I12" s="2">
        <v>730</v>
      </c>
      <c r="J12" s="6">
        <v>43658</v>
      </c>
      <c r="K12" s="6">
        <v>45118</v>
      </c>
      <c r="L12" s="5">
        <f t="shared" si="0"/>
        <v>0.74246575342465748</v>
      </c>
      <c r="M12" s="5">
        <v>0</v>
      </c>
    </row>
    <row r="13" spans="1:14" ht="30" customHeight="1" thickBot="1">
      <c r="A13" s="3" t="s">
        <v>1011</v>
      </c>
      <c r="B13" s="4" t="s">
        <v>1012</v>
      </c>
      <c r="C13" s="84" t="s">
        <v>990</v>
      </c>
      <c r="D13" s="33">
        <v>0</v>
      </c>
      <c r="E13" s="2" t="s">
        <v>1013</v>
      </c>
      <c r="F13" s="2" t="s">
        <v>992</v>
      </c>
      <c r="G13" s="2">
        <v>731</v>
      </c>
      <c r="H13" s="2">
        <v>0</v>
      </c>
      <c r="I13" s="2">
        <v>730</v>
      </c>
      <c r="J13" s="6" t="s">
        <v>1012</v>
      </c>
      <c r="K13" s="6">
        <v>45187</v>
      </c>
      <c r="L13" s="5">
        <f t="shared" si="0"/>
        <v>0.6952054794520548</v>
      </c>
      <c r="M13" s="5">
        <v>0</v>
      </c>
    </row>
    <row r="14" spans="1:14" ht="30" customHeight="1" thickBot="1">
      <c r="A14" s="3" t="s">
        <v>1014</v>
      </c>
      <c r="B14" s="4" t="s">
        <v>1015</v>
      </c>
      <c r="C14" s="84" t="s">
        <v>990</v>
      </c>
      <c r="D14" s="33">
        <v>0</v>
      </c>
      <c r="E14" s="2" t="s">
        <v>1016</v>
      </c>
      <c r="F14" s="2" t="s">
        <v>992</v>
      </c>
      <c r="G14" s="2">
        <v>731</v>
      </c>
      <c r="H14" s="2">
        <v>0</v>
      </c>
      <c r="I14" s="2">
        <v>730</v>
      </c>
      <c r="J14" s="6" t="s">
        <v>1015</v>
      </c>
      <c r="K14" s="6">
        <v>45222</v>
      </c>
      <c r="L14" s="5">
        <f t="shared" si="0"/>
        <v>0.67123287671232879</v>
      </c>
      <c r="M14" s="5">
        <v>0</v>
      </c>
    </row>
    <row r="15" spans="1:14" ht="30" customHeight="1" thickBot="1">
      <c r="A15" s="3" t="s">
        <v>1017</v>
      </c>
      <c r="B15" s="4">
        <v>43804</v>
      </c>
      <c r="C15" s="84" t="s">
        <v>1018</v>
      </c>
      <c r="D15" s="33">
        <v>0</v>
      </c>
      <c r="E15" s="2" t="s">
        <v>1019</v>
      </c>
      <c r="F15" s="2" t="s">
        <v>892</v>
      </c>
      <c r="G15" s="2">
        <v>731</v>
      </c>
      <c r="H15" s="2">
        <v>0</v>
      </c>
      <c r="I15" s="2">
        <v>730</v>
      </c>
      <c r="J15" s="6">
        <v>43804</v>
      </c>
      <c r="K15" s="6">
        <v>44899</v>
      </c>
      <c r="L15" s="5">
        <f t="shared" si="0"/>
        <v>0.85662100456621004</v>
      </c>
      <c r="M15" s="5">
        <v>0</v>
      </c>
    </row>
    <row r="16" spans="1:14" ht="30" customHeight="1" thickBot="1">
      <c r="A16" s="3" t="s">
        <v>1020</v>
      </c>
      <c r="B16" s="4">
        <v>43829</v>
      </c>
      <c r="C16" s="84" t="s">
        <v>1021</v>
      </c>
      <c r="D16" s="33">
        <v>0</v>
      </c>
      <c r="E16" s="2" t="s">
        <v>1022</v>
      </c>
      <c r="F16" s="2" t="s">
        <v>1023</v>
      </c>
      <c r="G16" s="2">
        <v>183</v>
      </c>
      <c r="H16" s="2">
        <v>0</v>
      </c>
      <c r="I16" s="2">
        <v>390</v>
      </c>
      <c r="J16" s="6">
        <v>43830</v>
      </c>
      <c r="K16" s="6">
        <v>44984</v>
      </c>
      <c r="L16" s="5">
        <f t="shared" si="0"/>
        <v>0.79029462738301559</v>
      </c>
      <c r="M16" s="5">
        <v>0</v>
      </c>
    </row>
    <row r="17" spans="1:13" ht="30" customHeight="1" thickBot="1">
      <c r="A17" s="3" t="s">
        <v>1024</v>
      </c>
      <c r="B17" s="4" t="s">
        <v>1025</v>
      </c>
      <c r="C17" s="84" t="s">
        <v>1026</v>
      </c>
      <c r="D17" s="33">
        <v>0</v>
      </c>
      <c r="E17" s="2" t="s">
        <v>1027</v>
      </c>
      <c r="F17" s="2" t="s">
        <v>328</v>
      </c>
      <c r="G17" s="2">
        <v>1800</v>
      </c>
      <c r="H17" s="2">
        <v>0</v>
      </c>
      <c r="I17" s="2">
        <v>0</v>
      </c>
      <c r="J17" s="6" t="s">
        <v>1025</v>
      </c>
      <c r="K17" s="6" t="s">
        <v>1028</v>
      </c>
      <c r="L17" s="5">
        <f t="shared" si="0"/>
        <v>0.36746987951807231</v>
      </c>
      <c r="M17" s="5">
        <v>0</v>
      </c>
    </row>
    <row r="18" spans="1:13" ht="30" customHeight="1" thickBot="1">
      <c r="A18" s="3" t="s">
        <v>1029</v>
      </c>
      <c r="B18" s="4" t="s">
        <v>1030</v>
      </c>
      <c r="C18" s="84" t="s">
        <v>1031</v>
      </c>
      <c r="D18" s="33">
        <v>0</v>
      </c>
      <c r="E18" s="2" t="s">
        <v>988</v>
      </c>
      <c r="F18" s="2" t="s">
        <v>769</v>
      </c>
      <c r="G18" s="2">
        <v>1461</v>
      </c>
      <c r="H18" s="2">
        <v>0</v>
      </c>
      <c r="I18" s="2">
        <v>0</v>
      </c>
      <c r="J18" s="6" t="s">
        <v>1030</v>
      </c>
      <c r="K18" s="6">
        <v>45567</v>
      </c>
      <c r="L18" s="5">
        <f t="shared" si="0"/>
        <v>0.43609022556390975</v>
      </c>
      <c r="M18" s="5">
        <v>0</v>
      </c>
    </row>
    <row r="19" spans="1:13" ht="30" customHeight="1" thickBot="1">
      <c r="A19" s="3" t="s">
        <v>1032</v>
      </c>
      <c r="B19" s="4" t="s">
        <v>244</v>
      </c>
      <c r="C19" s="84" t="s">
        <v>1033</v>
      </c>
      <c r="D19" s="33">
        <v>0</v>
      </c>
      <c r="E19" s="2" t="s">
        <v>1034</v>
      </c>
      <c r="F19" s="2" t="s">
        <v>992</v>
      </c>
      <c r="G19" s="2">
        <v>730</v>
      </c>
      <c r="H19" s="2">
        <v>0</v>
      </c>
      <c r="I19" s="2">
        <v>0</v>
      </c>
      <c r="J19" s="6" t="s">
        <v>244</v>
      </c>
      <c r="K19" s="6" t="s">
        <v>1035</v>
      </c>
      <c r="L19" s="5">
        <f t="shared" si="0"/>
        <v>0.75994513031550071</v>
      </c>
      <c r="M19" s="5">
        <v>0</v>
      </c>
    </row>
    <row r="20" spans="1:13" ht="30" customHeight="1" thickBot="1">
      <c r="A20" s="3" t="s">
        <v>1036</v>
      </c>
      <c r="B20" s="4" t="s">
        <v>242</v>
      </c>
      <c r="C20" s="84" t="s">
        <v>1037</v>
      </c>
      <c r="D20" s="33">
        <v>0</v>
      </c>
      <c r="E20" s="2" t="s">
        <v>1038</v>
      </c>
      <c r="F20" s="2" t="s">
        <v>1039</v>
      </c>
      <c r="G20" s="2">
        <v>2191</v>
      </c>
      <c r="H20" s="2">
        <v>0</v>
      </c>
      <c r="I20" s="2">
        <v>0</v>
      </c>
      <c r="J20" s="6" t="s">
        <v>242</v>
      </c>
      <c r="K20" s="6" t="s">
        <v>1040</v>
      </c>
      <c r="L20" s="5">
        <f t="shared" si="0"/>
        <v>0.24977168949771689</v>
      </c>
      <c r="M20" s="5">
        <v>0</v>
      </c>
    </row>
    <row r="21" spans="1:13" ht="30" customHeight="1" thickBot="1">
      <c r="A21" s="3" t="s">
        <v>1041</v>
      </c>
      <c r="B21" s="4" t="s">
        <v>242</v>
      </c>
      <c r="C21" s="84" t="s">
        <v>1042</v>
      </c>
      <c r="D21" s="33">
        <v>0</v>
      </c>
      <c r="E21" s="2" t="s">
        <v>1038</v>
      </c>
      <c r="F21" s="2" t="s">
        <v>1039</v>
      </c>
      <c r="G21" s="2">
        <v>2191</v>
      </c>
      <c r="H21" s="2">
        <v>0</v>
      </c>
      <c r="I21" s="2">
        <v>0</v>
      </c>
      <c r="J21" s="6" t="s">
        <v>242</v>
      </c>
      <c r="K21" s="6" t="s">
        <v>1040</v>
      </c>
      <c r="L21" s="5">
        <f t="shared" si="0"/>
        <v>0.24977168949771689</v>
      </c>
      <c r="M21" s="5">
        <v>0</v>
      </c>
    </row>
    <row r="22" spans="1:13" ht="30" customHeight="1" thickBot="1">
      <c r="A22" s="3" t="s">
        <v>1043</v>
      </c>
      <c r="B22" s="4">
        <v>44257</v>
      </c>
      <c r="C22" s="84" t="s">
        <v>1044</v>
      </c>
      <c r="D22" s="33">
        <v>0</v>
      </c>
      <c r="E22" s="2" t="s">
        <v>1045</v>
      </c>
      <c r="F22" s="2" t="s">
        <v>228</v>
      </c>
      <c r="G22" s="2">
        <v>730</v>
      </c>
      <c r="H22" s="2">
        <v>0</v>
      </c>
      <c r="I22" s="2">
        <v>0</v>
      </c>
      <c r="J22" s="6">
        <v>44257</v>
      </c>
      <c r="K22" s="6">
        <v>44986</v>
      </c>
      <c r="L22" s="5">
        <f t="shared" si="0"/>
        <v>0.66529492455418382</v>
      </c>
      <c r="M22" s="5">
        <v>0</v>
      </c>
    </row>
    <row r="23" spans="1:13" ht="30" customHeight="1" thickBot="1">
      <c r="A23" s="3" t="s">
        <v>1046</v>
      </c>
      <c r="B23" s="4" t="s">
        <v>319</v>
      </c>
      <c r="C23" s="84" t="s">
        <v>1047</v>
      </c>
      <c r="D23" s="33">
        <v>0</v>
      </c>
      <c r="E23" s="2" t="s">
        <v>1048</v>
      </c>
      <c r="F23" s="2" t="s">
        <v>1049</v>
      </c>
      <c r="G23" s="2">
        <v>730</v>
      </c>
      <c r="H23" s="2">
        <v>0</v>
      </c>
      <c r="I23" s="2">
        <v>0</v>
      </c>
      <c r="J23" s="6" t="s">
        <v>319</v>
      </c>
      <c r="K23" s="6" t="s">
        <v>1050</v>
      </c>
      <c r="L23" s="5">
        <f t="shared" si="0"/>
        <v>0.55006858710562412</v>
      </c>
      <c r="M23" s="5">
        <v>0</v>
      </c>
    </row>
    <row r="24" spans="1:13" ht="30" customHeight="1" thickBot="1">
      <c r="A24" s="3" t="s">
        <v>1051</v>
      </c>
      <c r="B24" s="4" t="s">
        <v>1052</v>
      </c>
      <c r="C24" s="84" t="s">
        <v>1047</v>
      </c>
      <c r="D24" s="33">
        <v>0</v>
      </c>
      <c r="E24" s="2" t="s">
        <v>1053</v>
      </c>
      <c r="F24" s="2" t="s">
        <v>1049</v>
      </c>
      <c r="G24" s="2">
        <v>730</v>
      </c>
      <c r="H24" s="2">
        <v>0</v>
      </c>
      <c r="I24" s="2">
        <v>0</v>
      </c>
      <c r="J24" s="6" t="s">
        <v>1052</v>
      </c>
      <c r="K24" s="6" t="s">
        <v>1054</v>
      </c>
      <c r="L24" s="5">
        <f t="shared" si="0"/>
        <v>0.54869684499314131</v>
      </c>
      <c r="M24" s="5">
        <v>0</v>
      </c>
    </row>
    <row r="25" spans="1:13" ht="30" customHeight="1" thickBot="1">
      <c r="A25" s="3" t="s">
        <v>1055</v>
      </c>
      <c r="B25" s="4" t="s">
        <v>351</v>
      </c>
      <c r="C25" s="84" t="s">
        <v>1056</v>
      </c>
      <c r="D25" s="33">
        <v>0</v>
      </c>
      <c r="E25" s="2" t="s">
        <v>1057</v>
      </c>
      <c r="F25" s="2" t="s">
        <v>1049</v>
      </c>
      <c r="G25" s="2">
        <v>730</v>
      </c>
      <c r="H25" s="2">
        <v>0</v>
      </c>
      <c r="I25" s="2">
        <v>0</v>
      </c>
      <c r="J25" s="6" t="s">
        <v>351</v>
      </c>
      <c r="K25" s="6" t="s">
        <v>982</v>
      </c>
      <c r="L25" s="5">
        <f t="shared" si="0"/>
        <v>0.45404663923182442</v>
      </c>
      <c r="M25" s="5">
        <v>0</v>
      </c>
    </row>
    <row r="26" spans="1:13" ht="30" customHeight="1" thickBot="1">
      <c r="A26" s="3" t="s">
        <v>1096</v>
      </c>
      <c r="B26" s="4">
        <v>44404</v>
      </c>
      <c r="C26" s="84" t="s">
        <v>1097</v>
      </c>
      <c r="D26" s="33">
        <v>1658759199</v>
      </c>
      <c r="E26" s="2" t="s">
        <v>876</v>
      </c>
      <c r="F26" s="2" t="s">
        <v>228</v>
      </c>
      <c r="G26" s="2">
        <v>145</v>
      </c>
      <c r="H26" s="2">
        <v>0</v>
      </c>
      <c r="I26" s="2">
        <v>0</v>
      </c>
      <c r="J26" s="6">
        <v>44404</v>
      </c>
      <c r="K26" s="6">
        <v>44588</v>
      </c>
      <c r="L26" s="5">
        <v>1</v>
      </c>
      <c r="M26" s="5">
        <v>0</v>
      </c>
    </row>
    <row r="27" spans="1:13" ht="30" customHeight="1" thickBot="1">
      <c r="A27" s="3" t="s">
        <v>1058</v>
      </c>
      <c r="B27" s="4">
        <v>44491</v>
      </c>
      <c r="C27" s="84" t="s">
        <v>1059</v>
      </c>
      <c r="D27" s="33">
        <v>0</v>
      </c>
      <c r="E27" s="2" t="s">
        <v>1060</v>
      </c>
      <c r="F27" s="2" t="s">
        <v>228</v>
      </c>
      <c r="G27" s="2">
        <v>436</v>
      </c>
      <c r="H27" s="2">
        <v>0</v>
      </c>
      <c r="I27" s="2">
        <v>0</v>
      </c>
      <c r="J27" s="6">
        <v>44491</v>
      </c>
      <c r="K27" s="6">
        <v>44926</v>
      </c>
      <c r="L27" s="5">
        <f t="shared" si="0"/>
        <v>0.57701149425287357</v>
      </c>
      <c r="M27" s="5">
        <v>0</v>
      </c>
    </row>
    <row r="28" spans="1:13" ht="30" customHeight="1" thickBot="1">
      <c r="A28" s="3" t="s">
        <v>1061</v>
      </c>
      <c r="B28" s="4">
        <v>44539</v>
      </c>
      <c r="C28" s="84" t="s">
        <v>1062</v>
      </c>
      <c r="D28" s="33">
        <v>0</v>
      </c>
      <c r="E28" s="2" t="s">
        <v>1063</v>
      </c>
      <c r="F28" s="2" t="s">
        <v>1064</v>
      </c>
      <c r="G28" s="2">
        <v>724</v>
      </c>
      <c r="H28" s="2">
        <v>0</v>
      </c>
      <c r="I28" s="2">
        <v>0</v>
      </c>
      <c r="J28" s="6">
        <v>44539</v>
      </c>
      <c r="K28" s="6">
        <v>45262</v>
      </c>
      <c r="L28" s="5">
        <f t="shared" si="0"/>
        <v>0.28077455048409405</v>
      </c>
      <c r="M28" s="5">
        <v>0</v>
      </c>
    </row>
    <row r="29" spans="1:13" ht="30" customHeight="1" thickBot="1">
      <c r="A29" s="3" t="s">
        <v>1065</v>
      </c>
      <c r="B29" s="4">
        <v>44557</v>
      </c>
      <c r="C29" s="84" t="s">
        <v>1066</v>
      </c>
      <c r="D29" s="33">
        <v>4395000000</v>
      </c>
      <c r="E29" s="2" t="s">
        <v>1067</v>
      </c>
      <c r="F29" s="2" t="s">
        <v>185</v>
      </c>
      <c r="G29" s="2">
        <v>5</v>
      </c>
      <c r="H29" s="2">
        <v>0</v>
      </c>
      <c r="I29" s="2">
        <v>0</v>
      </c>
      <c r="J29" s="6">
        <v>44557</v>
      </c>
      <c r="K29" s="6">
        <v>44561</v>
      </c>
      <c r="L29" s="5">
        <v>1</v>
      </c>
      <c r="M29" s="5">
        <v>0</v>
      </c>
    </row>
    <row r="30" spans="1:13" ht="30" customHeight="1" thickBot="1">
      <c r="A30" s="3" t="s">
        <v>1068</v>
      </c>
      <c r="B30" s="4">
        <v>44558</v>
      </c>
      <c r="C30" s="84" t="s">
        <v>1069</v>
      </c>
      <c r="D30" s="33">
        <v>0</v>
      </c>
      <c r="E30" s="2" t="s">
        <v>410</v>
      </c>
      <c r="F30" s="2" t="s">
        <v>1070</v>
      </c>
      <c r="G30" s="2">
        <v>730</v>
      </c>
      <c r="H30" s="2">
        <v>0</v>
      </c>
      <c r="I30" s="2">
        <v>0</v>
      </c>
      <c r="J30" s="6">
        <v>44558</v>
      </c>
      <c r="K30" s="6">
        <v>45287</v>
      </c>
      <c r="L30" s="5">
        <f t="shared" si="0"/>
        <v>0.25240054869684497</v>
      </c>
      <c r="M30" s="5">
        <v>0</v>
      </c>
    </row>
    <row r="31" spans="1:13" ht="30" customHeight="1" thickBot="1">
      <c r="A31" s="3" t="s">
        <v>1071</v>
      </c>
      <c r="B31" s="4">
        <v>44558</v>
      </c>
      <c r="C31" s="84" t="s">
        <v>1072</v>
      </c>
      <c r="D31" s="33">
        <v>0</v>
      </c>
      <c r="E31" s="2" t="s">
        <v>1073</v>
      </c>
      <c r="F31" s="2" t="s">
        <v>1074</v>
      </c>
      <c r="G31" s="2">
        <v>4</v>
      </c>
      <c r="H31" s="2">
        <v>0</v>
      </c>
      <c r="I31" s="2">
        <v>0</v>
      </c>
      <c r="J31" s="6">
        <v>44558</v>
      </c>
      <c r="K31" s="6">
        <v>44561</v>
      </c>
      <c r="L31" s="5">
        <v>1</v>
      </c>
      <c r="M31" s="5">
        <v>0</v>
      </c>
    </row>
    <row r="32" spans="1:13" ht="30" customHeight="1" thickBot="1">
      <c r="A32" s="3" t="s">
        <v>1075</v>
      </c>
      <c r="B32" s="4">
        <v>44559</v>
      </c>
      <c r="C32" s="84" t="s">
        <v>1076</v>
      </c>
      <c r="D32" s="33">
        <v>0</v>
      </c>
      <c r="E32" s="2" t="s">
        <v>1077</v>
      </c>
      <c r="F32" s="2" t="s">
        <v>1064</v>
      </c>
      <c r="G32" s="2">
        <v>3451</v>
      </c>
      <c r="H32" s="2">
        <v>0</v>
      </c>
      <c r="I32" s="2">
        <v>0</v>
      </c>
      <c r="J32" s="6">
        <v>44559</v>
      </c>
      <c r="K32" s="6">
        <v>48009</v>
      </c>
      <c r="L32" s="5">
        <f t="shared" si="0"/>
        <v>5.3043478260869567E-2</v>
      </c>
      <c r="M32" s="5">
        <v>0</v>
      </c>
    </row>
    <row r="33" spans="1:13" ht="30" customHeight="1" thickBot="1">
      <c r="A33" s="3" t="s">
        <v>1078</v>
      </c>
      <c r="B33" s="4">
        <v>44560</v>
      </c>
      <c r="C33" s="84" t="s">
        <v>1079</v>
      </c>
      <c r="D33" s="33">
        <v>0</v>
      </c>
      <c r="E33" s="2" t="s">
        <v>1080</v>
      </c>
      <c r="F33" s="2" t="s">
        <v>1081</v>
      </c>
      <c r="G33" s="2">
        <v>730</v>
      </c>
      <c r="H33" s="2">
        <v>0</v>
      </c>
      <c r="I33" s="2">
        <v>0</v>
      </c>
      <c r="J33" s="6">
        <v>44560</v>
      </c>
      <c r="K33" s="6">
        <v>45289</v>
      </c>
      <c r="L33" s="5">
        <f t="shared" si="0"/>
        <v>0.2496570644718793</v>
      </c>
      <c r="M33" s="5">
        <v>0</v>
      </c>
    </row>
    <row r="34" spans="1:13" ht="30" customHeight="1" thickBot="1">
      <c r="A34" s="3" t="s">
        <v>1082</v>
      </c>
      <c r="B34" s="4">
        <v>44560</v>
      </c>
      <c r="C34" s="84" t="s">
        <v>1083</v>
      </c>
      <c r="D34" s="33">
        <v>28245279859</v>
      </c>
      <c r="E34" s="2" t="s">
        <v>1084</v>
      </c>
      <c r="F34" s="2" t="s">
        <v>1085</v>
      </c>
      <c r="G34" s="2">
        <v>581</v>
      </c>
      <c r="H34" s="2">
        <v>0</v>
      </c>
      <c r="I34" s="2">
        <v>0</v>
      </c>
      <c r="J34" s="6">
        <v>44560</v>
      </c>
      <c r="K34" s="6">
        <v>45140</v>
      </c>
      <c r="L34" s="5">
        <f t="shared" si="0"/>
        <v>0.31379310344827588</v>
      </c>
      <c r="M34" s="5">
        <v>0</v>
      </c>
    </row>
    <row r="35" spans="1:13" ht="30" customHeight="1" thickBot="1">
      <c r="A35" s="3" t="s">
        <v>1086</v>
      </c>
      <c r="B35" s="4">
        <v>44696</v>
      </c>
      <c r="C35" s="84" t="s">
        <v>1087</v>
      </c>
      <c r="D35" s="33">
        <v>0</v>
      </c>
      <c r="E35" s="2" t="s">
        <v>1088</v>
      </c>
      <c r="F35" s="2" t="s">
        <v>308</v>
      </c>
      <c r="G35" s="2">
        <v>731</v>
      </c>
      <c r="H35" s="2">
        <v>0</v>
      </c>
      <c r="I35" s="2">
        <v>0</v>
      </c>
      <c r="J35" s="6">
        <v>44697</v>
      </c>
      <c r="K35" s="6">
        <v>45427</v>
      </c>
      <c r="L35" s="5">
        <f t="shared" si="0"/>
        <v>6.1643835616438353E-2</v>
      </c>
      <c r="M35" s="5">
        <v>0</v>
      </c>
    </row>
    <row r="36" spans="1:13" ht="30" customHeight="1">
      <c r="A36" s="1" t="s">
        <v>15</v>
      </c>
      <c r="B36" s="1" t="s">
        <v>15</v>
      </c>
      <c r="C36" s="7" t="s">
        <v>15</v>
      </c>
      <c r="D36" s="34" t="s">
        <v>15</v>
      </c>
      <c r="E36" s="1" t="s">
        <v>15</v>
      </c>
      <c r="F36" s="1" t="s">
        <v>15</v>
      </c>
      <c r="G36" s="1" t="s">
        <v>15</v>
      </c>
      <c r="H36" s="1" t="s">
        <v>15</v>
      </c>
      <c r="I36" s="1" t="s">
        <v>15</v>
      </c>
      <c r="J36" s="36" t="s">
        <v>15</v>
      </c>
      <c r="K36" s="36" t="s">
        <v>15</v>
      </c>
      <c r="L36" s="36"/>
      <c r="M36" s="1" t="s">
        <v>15</v>
      </c>
    </row>
    <row r="37" spans="1:13" ht="30" customHeight="1">
      <c r="A37" s="1" t="s">
        <v>15</v>
      </c>
      <c r="B37" s="1" t="s">
        <v>15</v>
      </c>
      <c r="C37" s="7" t="s">
        <v>15</v>
      </c>
      <c r="D37" s="1"/>
      <c r="E37" s="1" t="s">
        <v>15</v>
      </c>
      <c r="F37" s="1" t="s">
        <v>15</v>
      </c>
      <c r="G37" s="1" t="s">
        <v>15</v>
      </c>
      <c r="H37" s="1"/>
      <c r="I37" s="1" t="s">
        <v>15</v>
      </c>
      <c r="J37" s="36" t="s">
        <v>15</v>
      </c>
      <c r="K37" s="36" t="s">
        <v>15</v>
      </c>
      <c r="L37" s="36"/>
      <c r="M37" s="1" t="s">
        <v>15</v>
      </c>
    </row>
    <row r="351027" spans="1:2" ht="30" customHeight="1">
      <c r="A351027" t="s">
        <v>916</v>
      </c>
      <c r="B351027" t="s">
        <v>116</v>
      </c>
    </row>
    <row r="351028" spans="1:2" ht="30" customHeight="1">
      <c r="A351028" t="s">
        <v>25</v>
      </c>
      <c r="B351028" t="s">
        <v>30</v>
      </c>
    </row>
    <row r="351029" spans="1:2" ht="30" customHeight="1">
      <c r="A351029" t="s">
        <v>919</v>
      </c>
      <c r="B351029" t="s">
        <v>62</v>
      </c>
    </row>
    <row r="351030" spans="1:2" ht="30" customHeight="1">
      <c r="A351030" t="s">
        <v>922</v>
      </c>
      <c r="B351030" t="s">
        <v>163</v>
      </c>
    </row>
    <row r="351031" spans="1:2" ht="30" customHeight="1">
      <c r="A351031" t="s">
        <v>881</v>
      </c>
    </row>
    <row r="351032" spans="1:2" ht="30" customHeight="1">
      <c r="A351032" t="s">
        <v>923</v>
      </c>
    </row>
    <row r="351033" spans="1:2" ht="30" customHeight="1">
      <c r="A351033" t="s">
        <v>924</v>
      </c>
    </row>
    <row r="351034" spans="1:2" ht="30" customHeight="1">
      <c r="A351034" t="s">
        <v>925</v>
      </c>
    </row>
    <row r="351035" spans="1:2" ht="30" customHeight="1">
      <c r="A351035" t="s">
        <v>926</v>
      </c>
    </row>
    <row r="351036" spans="1:2" ht="30" customHeight="1">
      <c r="A351036" t="s">
        <v>927</v>
      </c>
    </row>
    <row r="351037" spans="1:2" ht="30" customHeight="1">
      <c r="A351037" t="s">
        <v>929</v>
      </c>
    </row>
    <row r="351038" spans="1:2" ht="30" customHeight="1">
      <c r="A351038" t="s">
        <v>930</v>
      </c>
    </row>
    <row r="351039" spans="1:2" ht="30" customHeight="1">
      <c r="A351039" t="s">
        <v>931</v>
      </c>
    </row>
    <row r="351040" spans="1:2" ht="30" customHeight="1">
      <c r="A351040" t="s">
        <v>932</v>
      </c>
    </row>
    <row r="351041" spans="1:1" ht="30" customHeight="1">
      <c r="A351041" t="s">
        <v>933</v>
      </c>
    </row>
    <row r="351042" spans="1:1" ht="30" customHeight="1">
      <c r="A351042" t="s">
        <v>934</v>
      </c>
    </row>
    <row r="351043" spans="1:1" ht="30" customHeight="1">
      <c r="A351043" t="s">
        <v>935</v>
      </c>
    </row>
    <row r="351044" spans="1:1" ht="30" customHeight="1">
      <c r="A351044" t="s">
        <v>936</v>
      </c>
    </row>
    <row r="351045" spans="1:1" ht="30" customHeight="1">
      <c r="A351045" t="s">
        <v>937</v>
      </c>
    </row>
    <row r="351046" spans="1:1" ht="30" customHeight="1">
      <c r="A351046" t="s">
        <v>938</v>
      </c>
    </row>
    <row r="351047" spans="1:1" ht="30" customHeight="1">
      <c r="A351047" t="s">
        <v>939</v>
      </c>
    </row>
    <row r="351048" spans="1:1" ht="30" customHeight="1">
      <c r="A351048" t="s">
        <v>940</v>
      </c>
    </row>
    <row r="351049" spans="1:1" ht="30" customHeight="1">
      <c r="A351049" t="s">
        <v>941</v>
      </c>
    </row>
    <row r="351050" spans="1:1" ht="30" customHeight="1">
      <c r="A351050" t="s">
        <v>942</v>
      </c>
    </row>
    <row r="351051" spans="1:1" ht="30" customHeight="1">
      <c r="A351051" t="s">
        <v>943</v>
      </c>
    </row>
    <row r="351052" spans="1:1" ht="30" customHeight="1">
      <c r="A351052" t="s">
        <v>944</v>
      </c>
    </row>
    <row r="351053" spans="1:1" ht="30" customHeight="1">
      <c r="A351053" t="s">
        <v>945</v>
      </c>
    </row>
    <row r="351054" spans="1:1" ht="30" customHeight="1">
      <c r="A351054" t="s">
        <v>946</v>
      </c>
    </row>
    <row r="351055" spans="1:1" ht="30" customHeight="1">
      <c r="A351055" t="s">
        <v>411</v>
      </c>
    </row>
    <row r="351056" spans="1:1" ht="30" customHeight="1">
      <c r="A351056" t="s">
        <v>40</v>
      </c>
    </row>
    <row r="351057" spans="1:1" ht="30" customHeight="1">
      <c r="A351057" t="s">
        <v>947</v>
      </c>
    </row>
    <row r="351058" spans="1:1" ht="30" customHeight="1">
      <c r="A351058" t="s">
        <v>948</v>
      </c>
    </row>
    <row r="351059" spans="1:1" ht="30" customHeight="1">
      <c r="A351059" t="s">
        <v>157</v>
      </c>
    </row>
    <row r="351060" spans="1:1" ht="30" customHeight="1">
      <c r="A351060" t="s">
        <v>515</v>
      </c>
    </row>
    <row r="351061" spans="1:1" ht="30" customHeight="1">
      <c r="A351061" t="s">
        <v>949</v>
      </c>
    </row>
    <row r="351062" spans="1:1" ht="30" customHeight="1">
      <c r="A351062" t="s">
        <v>950</v>
      </c>
    </row>
    <row r="351063" spans="1:1" ht="30" customHeight="1">
      <c r="A351063" t="s">
        <v>951</v>
      </c>
    </row>
    <row r="351064" spans="1:1" ht="30" customHeight="1">
      <c r="A351064" t="s">
        <v>952</v>
      </c>
    </row>
    <row r="351065" spans="1:1" ht="30" customHeight="1">
      <c r="A351065" t="s">
        <v>953</v>
      </c>
    </row>
    <row r="351066" spans="1:1" ht="30" customHeight="1">
      <c r="A351066" t="s">
        <v>954</v>
      </c>
    </row>
    <row r="351067" spans="1:1" ht="30" customHeight="1">
      <c r="A351067" t="s">
        <v>955</v>
      </c>
    </row>
    <row r="351068" spans="1:1" ht="30" customHeight="1">
      <c r="A351068" t="s">
        <v>956</v>
      </c>
    </row>
    <row r="351069" spans="1:1" ht="30" customHeight="1">
      <c r="A351069" t="s">
        <v>957</v>
      </c>
    </row>
    <row r="351070" spans="1:1" ht="30" customHeight="1">
      <c r="A351070" t="s">
        <v>958</v>
      </c>
    </row>
    <row r="351071" spans="1:1" ht="30" customHeight="1">
      <c r="A351071" t="s">
        <v>959</v>
      </c>
    </row>
    <row r="351072" spans="1:1" ht="30" customHeight="1">
      <c r="A351072" t="s">
        <v>960</v>
      </c>
    </row>
    <row r="351073" spans="1:1" ht="30" customHeight="1">
      <c r="A351073" t="s">
        <v>961</v>
      </c>
    </row>
    <row r="351074" spans="1:1" ht="30" customHeight="1">
      <c r="A351074" t="s">
        <v>962</v>
      </c>
    </row>
    <row r="351075" spans="1:1" ht="30" customHeight="1">
      <c r="A351075" t="s">
        <v>963</v>
      </c>
    </row>
    <row r="351076" spans="1:1" ht="30" customHeight="1">
      <c r="A351076" t="s">
        <v>964</v>
      </c>
    </row>
    <row r="351077" spans="1:1" ht="30" customHeight="1">
      <c r="A351077" t="s">
        <v>965</v>
      </c>
    </row>
    <row r="351078" spans="1:1" ht="30" customHeight="1">
      <c r="A351078" t="s">
        <v>966</v>
      </c>
    </row>
    <row r="351079" spans="1:1" ht="30" customHeight="1">
      <c r="A351079" t="s">
        <v>967</v>
      </c>
    </row>
    <row r="351080" spans="1:1" ht="30" customHeight="1">
      <c r="A351080" t="s">
        <v>968</v>
      </c>
    </row>
    <row r="351081" spans="1:1" ht="30" customHeight="1">
      <c r="A351081" t="s">
        <v>60</v>
      </c>
    </row>
  </sheetData>
  <mergeCells count="1">
    <mergeCell ref="A2:K2"/>
  </mergeCells>
  <dataValidations count="13">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27:A35 A4:A25"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27:B35 B4:B25"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27:C35 C4:C25"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27:D35 D4:D25"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27:E35 E4:E25"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F27:F35 F4:F25"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G27:G35 G4:G25"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H27:H35 H4:H25"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I27:I35 I4:I25"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J27:J35 J4:J25"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K27:K35 K4:K25" xr:uid="{00000000-0002-0000-03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L4:L37"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M18:M25 M27:M35 M4:M16" xr:uid="{00000000-0002-0000-0300-00001B000000}">
      <formula1>-9223372036854770000</formula1>
      <formula2>9223372036854770000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9E86D1-3A91-4B53-872A-8E8985AC4632}">
  <ds:schemaRefs>
    <ds:schemaRef ds:uri="http://purl.org/dc/terms/"/>
    <ds:schemaRef ds:uri="http://purl.org/dc/elements/1.1/"/>
    <ds:schemaRef ds:uri="http://schemas.microsoft.com/office/2006/documentManagement/types"/>
    <ds:schemaRef ds:uri="http://schemas.microsoft.com/office/2006/metadata/properties"/>
    <ds:schemaRef ds:uri="0e016b63-ceb5-4388-b86a-55e9550fa0d2"/>
    <ds:schemaRef ds:uri="http://www.w3.org/XML/1998/namespace"/>
    <ds:schemaRef ds:uri="http://purl.org/dc/dcmitype/"/>
    <ds:schemaRef ds:uri="http://schemas.openxmlformats.org/package/2006/metadata/core-properties"/>
    <ds:schemaRef ds:uri="http://schemas.microsoft.com/office/infopath/2007/PartnerControls"/>
    <ds:schemaRef ds:uri="f86fbd1f-a8a6-49c5-8f27-88af89ff5d8d"/>
  </ds:schemaRefs>
</ds:datastoreItem>
</file>

<file path=customXml/itemProps2.xml><?xml version="1.0" encoding="utf-8"?>
<ds:datastoreItem xmlns:ds="http://schemas.openxmlformats.org/officeDocument/2006/customXml" ds:itemID="{210F771A-A3DC-4380-A288-F13EC9063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414E6-F8CB-4CDB-8937-1EB432A279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TIENDA VIRTUAL</vt:lpstr>
      <vt:lpstr>CONVENIOS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Liseth Herrera Ortíz</cp:lastModifiedBy>
  <cp:revision/>
  <dcterms:created xsi:type="dcterms:W3CDTF">2022-05-04T15:17:00Z</dcterms:created>
  <dcterms:modified xsi:type="dcterms:W3CDTF">2022-09-26T20:22:07Z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