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11622F63-788B-448E-B72C-D3447AB82273}" xr6:coauthVersionLast="36" xr6:coauthVersionMax="47" xr10:uidLastSave="{00000000-0000-0000-0000-000000000000}"/>
  <bookViews>
    <workbookView xWindow="0" yWindow="0" windowWidth="28800" windowHeight="12225" tabRatio="815" xr2:uid="{00000000-000D-0000-FFFF-FFFF00000000}"/>
  </bookViews>
  <sheets>
    <sheet name="CTOS LEY 80-93, 1150-07 Y OTRAS" sheetId="1" r:id="rId1"/>
    <sheet name="TIENDA VIRTUAL" sheetId="3" r:id="rId2"/>
    <sheet name="CONVENIOS" sheetId="4" r:id="rId3"/>
  </sheets>
  <definedNames>
    <definedName name="_xlnm._FilterDatabase" localSheetId="2" hidden="1">CONVENIOS!$A$2:$O$34</definedName>
    <definedName name="_xlnm._FilterDatabase" localSheetId="0" hidden="1">'CTOS LEY 80-93, 1150-07 Y OTRAS'!$A$2:$P$171</definedName>
  </definedNames>
  <calcPr calcId="191028"/>
</workbook>
</file>

<file path=xl/calcChain.xml><?xml version="1.0" encoding="utf-8"?>
<calcChain xmlns="http://schemas.openxmlformats.org/spreadsheetml/2006/main">
  <c r="K63" i="1" l="1"/>
  <c r="L60" i="1"/>
  <c r="L63" i="1"/>
  <c r="L55" i="1"/>
  <c r="L53" i="1"/>
  <c r="L27" i="1"/>
  <c r="K25" i="1" l="1"/>
  <c r="L25" i="1"/>
  <c r="L23" i="1"/>
  <c r="K22" i="1"/>
  <c r="L22" i="1"/>
  <c r="K21" i="1"/>
  <c r="L21" i="1"/>
  <c r="K19" i="1"/>
  <c r="L19" i="1"/>
  <c r="L18" i="1"/>
  <c r="K17" i="1"/>
  <c r="L17" i="1"/>
  <c r="K14" i="1"/>
  <c r="K13" i="1"/>
  <c r="L13" i="1"/>
  <c r="K12" i="1"/>
  <c r="L12" i="1"/>
  <c r="L11" i="1"/>
  <c r="K11" i="1"/>
  <c r="L9" i="1"/>
  <c r="N55" i="1"/>
</calcChain>
</file>

<file path=xl/sharedStrings.xml><?xml version="1.0" encoding="utf-8"?>
<sst xmlns="http://schemas.openxmlformats.org/spreadsheetml/2006/main" count="2215" uniqueCount="996">
  <si>
    <t>NÚMERO DE CONTRATO</t>
  </si>
  <si>
    <t>FECHA SUSCRIPCIÓN CONTRATO</t>
  </si>
  <si>
    <t>OBJETO DEL CONTRATO</t>
  </si>
  <si>
    <t>MODALIDAD DE SELECCIÓN</t>
  </si>
  <si>
    <t>CLASE DE CONTRATO</t>
  </si>
  <si>
    <t>VALOR INICIAL DEL CONTRATO (En pesos)</t>
  </si>
  <si>
    <t>CONTRATISTA : NOMBRE COMPLETO</t>
  </si>
  <si>
    <t>TIPO DE SEGUIMIENTO</t>
  </si>
  <si>
    <t>INTERVENTOR : NOMBRE COMPLETO</t>
  </si>
  <si>
    <t>SUPERVISOR : NOMBRE COMPLETO</t>
  </si>
  <si>
    <t>PLAZO DEL CONTRATO</t>
  </si>
  <si>
    <t>ADICIONES : VALOR TOTAL</t>
  </si>
  <si>
    <t>ADICIONES : NÚMERO DE DÍAS</t>
  </si>
  <si>
    <t>FECHA INICIO CONTRATO</t>
  </si>
  <si>
    <t>FECHA TERMINACIÓN CONTRATO INCLUIDA PRORROGAS y SUSPENSIONES</t>
  </si>
  <si>
    <t>FECHA LIQUIDACIÓN CONTRATO</t>
  </si>
  <si>
    <t>PORCENTAJE DE AVANCE FÍSICO REAL</t>
  </si>
  <si>
    <t>PORCENTAJE AVANCE PRESUPUESTAL REAL</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</si>
  <si>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</si>
  <si>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</si>
  <si>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</si>
  <si>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</si>
  <si>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</si>
  <si>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PROSYSTEMS GLOBAL S.A.S.</t>
  </si>
  <si>
    <t>2 SUPERVISOR</t>
  </si>
  <si>
    <t/>
  </si>
  <si>
    <t>MARIO FERNANDO SARRIA VILLOTA</t>
  </si>
  <si>
    <t>2017/06/30</t>
  </si>
  <si>
    <t>2022/12/31</t>
  </si>
  <si>
    <t>3 LICITACIÓN PÚBLICA</t>
  </si>
  <si>
    <t>12 OBRA PÚBLICA</t>
  </si>
  <si>
    <t>1 CONCURSO DE MÉRITOS ABIERTO</t>
  </si>
  <si>
    <t>10 INTERVENTORÍA</t>
  </si>
  <si>
    <t>096 DE 2018</t>
  </si>
  <si>
    <t>REALIZAR EL DISEÑO, ESTRUCTURACIÓN, IMPRESIÓN Y APLICACIÓN DE PRUEBAS PSICOTÉCNICAS, DE CONOCIMIENTOS, COMPETENCIAS, Y/O APTITUDES PARA LOS CARGOS DE FUNCIONARIOS.</t>
  </si>
  <si>
    <t>14 PRESTACIÓN DE SERVICIOS</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</si>
  <si>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</si>
  <si>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</si>
  <si>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</si>
  <si>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</si>
  <si>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</si>
  <si>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 SA</t>
  </si>
  <si>
    <t>GLORIA MERCEDES MORA</t>
  </si>
  <si>
    <t>2018/11/01</t>
  </si>
  <si>
    <t>166 DE 2018</t>
  </si>
  <si>
    <t>2018/10/26</t>
  </si>
  <si>
    <t>SUMINISTRO DE GASOLINA A TRAVES DEL SISTEMA DE CONTRO DE CHIPS</t>
  </si>
  <si>
    <t>4 SELECCIÓN ABREVIADA</t>
  </si>
  <si>
    <t>3 COMPRAVENTA y/o SUMINISTRO</t>
  </si>
  <si>
    <t>ORGANIZACIÓN TERPEL S.A.</t>
  </si>
  <si>
    <t>PIO ALONSO PEREZ</t>
  </si>
  <si>
    <t>2022/07/31</t>
  </si>
  <si>
    <t>189 DE 2018</t>
  </si>
  <si>
    <t>2018/11/16</t>
  </si>
  <si>
    <t>PRESTAR EL SERVICIO DE VIGILANCIA Y SEGURIDAD PRIVADA EN LAS SEDES DONDE FUNCIONAN LAS ALTAS CORTES Y DEMAS INMUEBLES A CARGO DE LA DEAJ.</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</si>
  <si>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</si>
  <si>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</si>
  <si>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</si>
  <si>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</si>
  <si>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</si>
  <si>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</si>
  <si>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</si>
  <si>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</si>
  <si>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</si>
  <si>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</si>
  <si>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</si>
  <si>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</si>
  <si>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</si>
  <si>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</si>
  <si>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</si>
  <si>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</si>
  <si>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</si>
  <si>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</si>
  <si>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</si>
  <si>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</si>
  <si>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</si>
  <si>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</si>
  <si>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PIO ALFONSO PEREZ GARCIA</t>
  </si>
  <si>
    <t>2018/12/18</t>
  </si>
  <si>
    <t>217 DE 2018</t>
  </si>
  <si>
    <t>2018/12/17</t>
  </si>
  <si>
    <t>PRESTAR EL SERVICIO DE MANTENIMIENTO PREVENTIVO Y CORRECTIVO PARA LAS MOTOCICLETAS MARCA SUZUKI AL SERVICIO DE LAS ALTAS CORTES Y LA DIRECCION EJECUTIVA DE ADMINISTRACION JUDICIAL, INCLUIDOS REPUESTOS ORIGINALES Y/O GENUINOS.</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</si>
  <si>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</si>
  <si>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</si>
  <si>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</si>
  <si>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</si>
  <si>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</si>
  <si>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</si>
  <si>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</si>
  <si>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</si>
  <si>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</si>
  <si>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MARIO FERNANDO SARRIA</t>
  </si>
  <si>
    <t>2018/12/24</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</si>
  <si>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</si>
  <si>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</si>
  <si>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</si>
  <si>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</si>
  <si>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</si>
  <si>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</si>
  <si>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AURA LIBIA ROJAS</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</si>
  <si>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</si>
  <si>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</si>
  <si>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</si>
  <si>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</si>
  <si>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</si>
  <si>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</si>
  <si>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</si>
  <si>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</si>
  <si>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</si>
  <si>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</si>
  <si>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</si>
  <si>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</si>
  <si>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</si>
  <si>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</si>
  <si>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</si>
  <si>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</si>
  <si>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</si>
  <si>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</si>
  <si>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</si>
  <si>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</si>
  <si>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</si>
  <si>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</si>
  <si>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</si>
  <si>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CONSORCIO BOGOTA 2018</t>
  </si>
  <si>
    <t>ELSA TORRES ARENALES</t>
  </si>
  <si>
    <t>242 DE 2018</t>
  </si>
  <si>
    <t>CONTRATO DE SEGUROS</t>
  </si>
  <si>
    <t>18 SEGUROS</t>
  </si>
  <si>
    <t>LA PREVISORA - UNION TEMPORAL LA PREVISORA , ALLIANZ, CHUBB, MAPFRE, AXA COLPATRIA/UNION TEMPORAL LA PREVISORA , ALLIANZ, SURAMERICANA,  MAPFRE, AXA COLPATRIA</t>
  </si>
  <si>
    <t>2018/12/30</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</si>
  <si>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</si>
  <si>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</si>
  <si>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</si>
  <si>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</si>
  <si>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WILLIAM RAFAEL MULFORD</t>
  </si>
  <si>
    <t>2019/07/05</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</si>
  <si>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</si>
  <si>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</si>
  <si>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</si>
  <si>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</si>
  <si>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JUAN DE JESUS HERNANDEZ</t>
  </si>
  <si>
    <t>2019/09/16</t>
  </si>
  <si>
    <t>2022/06/30</t>
  </si>
  <si>
    <t>149 DE 2019</t>
  </si>
  <si>
    <t>2019/09/20</t>
  </si>
  <si>
    <t>CONSTRUCCIÓN DEL APLICATIVO DE NÓMINA Y SUS MÓDULOS COMPLEMENTARIOS, INCLUIDO EL ANÁLISIS, DISEÑO, DESARROLLO, MIGRACIÓN, IMPLEMENTACIÓN Y DESPLIEGUE BAJO LA MODALIDAD DE FÁBRICA DE SOFTWARE</t>
  </si>
  <si>
    <t>UNION TEMPORAL CSJNOM</t>
  </si>
  <si>
    <t>NELSON ORLANDO JIMENEZ PEÑA</t>
  </si>
  <si>
    <t>2019/09/25</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</si>
  <si>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</si>
  <si>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</si>
  <si>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</si>
  <si>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</si>
  <si>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</si>
  <si>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</si>
  <si>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WILSON FERNANDO MUÑOZ ESPITIA</t>
  </si>
  <si>
    <t>217 DE 2019</t>
  </si>
  <si>
    <t>2019/12/30</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</si>
  <si>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</si>
  <si>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</si>
  <si>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</si>
  <si>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</si>
  <si>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</si>
  <si>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</si>
  <si>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</si>
  <si>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2022/03/15</t>
  </si>
  <si>
    <t>SERGIO LUIS DUARTE LOBO</t>
  </si>
  <si>
    <t>086 DE 2020</t>
  </si>
  <si>
    <t>2020/06/02</t>
  </si>
  <si>
    <t>ELABORAR E IMPRIMIR LAS TARJETAS PROFESIONALES DE ABOGADO</t>
  </si>
  <si>
    <t>IDENTIFICACIÓN PLÁSTICA S.A.S</t>
  </si>
  <si>
    <t>RAÚL SILVA MARTA</t>
  </si>
  <si>
    <t>2022/03/31</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</si>
  <si>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</si>
  <si>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</si>
  <si>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</si>
  <si>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</si>
  <si>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</si>
  <si>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</si>
  <si>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</si>
  <si>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</si>
  <si>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</si>
  <si>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</si>
  <si>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</si>
  <si>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</si>
  <si>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</si>
  <si>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</si>
  <si>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</si>
  <si>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</si>
  <si>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</si>
  <si>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</si>
  <si>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</si>
  <si>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</si>
  <si>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</si>
  <si>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</si>
  <si>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</si>
  <si>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2022/06/29</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</si>
  <si>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</si>
  <si>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</si>
  <si>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</si>
  <si>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</si>
  <si>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JOAQUIN MAURICIO DIAZ</t>
  </si>
  <si>
    <t>2021/01/05</t>
  </si>
  <si>
    <t>191 DE 2020</t>
  </si>
  <si>
    <t>SUMINISTRO E INSTALACIÓN MOBILIARIO PARA DISTINTAS SEDES JUDICIALES EN EL TERRITORIO NACIONAL.</t>
  </si>
  <si>
    <t>HIMHER Y COMPAÑÍA S.A. SOCIEDAD DE FAMILIA</t>
  </si>
  <si>
    <t>INSERGROUP ISG SAS</t>
  </si>
  <si>
    <t>192 DE 2020</t>
  </si>
  <si>
    <t>PRESTAR EL SERVICIO DE INTERVENTORÍA TÉCNICA, ADMINISTRATIVA Y FINANCIERA AL CONTRATO DE SUMINISTRO E INSTALACIÓN DE MOBILIARIO PARA DISTINTAS SEDES JUDICIALES EN EL TERRITORIO NACIONAL.</t>
  </si>
  <si>
    <t>JUAN MANUEL PIÑEROS</t>
  </si>
  <si>
    <t>2021/01/06</t>
  </si>
  <si>
    <t>194 DE 2020</t>
  </si>
  <si>
    <t>2020/12/28</t>
  </si>
  <si>
    <t>CONTRATAR LA PRESTACIÓN DEL SERVICIO DE FÁBRICA DE SOFTWARE PARA LA RAMA JUDICIAL, QUE INCLUYA DESARROLLOS, MANTENIMIENTO Y SOPORTE PARA APLICATIVOS DE LA ENTIDAD.</t>
  </si>
  <si>
    <t>CONSORCIO FABRICA CSJ S&amp;S 2020</t>
  </si>
  <si>
    <t>2021/01/04</t>
  </si>
  <si>
    <t>197 DE 2020</t>
  </si>
  <si>
    <t>2020/12/29</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</si>
  <si>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</si>
  <si>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</si>
  <si>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</si>
  <si>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</si>
  <si>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</si>
  <si>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</si>
  <si>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</si>
  <si>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</si>
  <si>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</si>
  <si>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</si>
  <si>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</si>
  <si>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</si>
  <si>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</si>
  <si>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</si>
  <si>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</si>
  <si>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</si>
  <si>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</si>
  <si>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</si>
  <si>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</si>
  <si>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JMS INGENIERIA Y ARQUITECTURA SAS</t>
  </si>
  <si>
    <t>2021/01/21</t>
  </si>
  <si>
    <t>2022/06/13</t>
  </si>
  <si>
    <t>203 DE 2020</t>
  </si>
  <si>
    <t>EJERCER LA INTERVENTORÍA TÉCNICA, ADMINISTRATIVA, JURÍDICA, FINANCIERA, CONTABLE Y AMBIENTAL AL CONTRATO QUE RESULTE ADJUDICADO DEL CONCURSO DE MÉRITOS, CUYO OBJETO ES REALIZAR ESTUDIOS Y DISEÑOS DE SEDES JUDICIALES EN EL TERRITORIO NACIONAL</t>
  </si>
  <si>
    <t>MARCO ANTONIO CUESTA GARCIA</t>
  </si>
  <si>
    <t>JORGE ELIECER PACHON</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</si>
  <si>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</si>
  <si>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</si>
  <si>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</si>
  <si>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</si>
  <si>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</si>
  <si>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</si>
  <si>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</si>
  <si>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</si>
  <si>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</si>
  <si>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</si>
  <si>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CAROLINA RODRIGUEZ ESTUPIÑAN</t>
  </si>
  <si>
    <t>2021/04/26</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</si>
  <si>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</si>
  <si>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</si>
  <si>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</si>
  <si>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</si>
  <si>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CONSORCIO INTERVENTORÍA SGJ</t>
  </si>
  <si>
    <t>2021/05/18</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</si>
  <si>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</si>
  <si>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</si>
  <si>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</si>
  <si>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</si>
  <si>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</si>
  <si>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</si>
  <si>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</si>
  <si>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</si>
  <si>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</si>
  <si>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2021/05/20</t>
  </si>
  <si>
    <t>DIANA LUCIA TORRES ORTIZ</t>
  </si>
  <si>
    <t>2021/05/21</t>
  </si>
  <si>
    <t>PRESTAR LOS SERVICIOS PROFESIONALES DE INGENIERO DE SISTEMAS EN EL GRUPO ESTRATÉGICO DE PROYECTOS DEL CONSEJO SUPERIOR DE LA JUDICATURA EN EL ROL DE ANALISTA DE GESTIÓN DE INFORMACIÓN.</t>
  </si>
  <si>
    <t>063 DE 2021</t>
  </si>
  <si>
    <t>PRESTAR LOS SERVICIOS PROFESIONALES DE INGENIERO DE SISTEMAS EN EL GRUPO ESTRATÉGICO DE PROYECTOS DEL CONSEJO SUPERIOR DE LA JUDICATURA EN EL ROL DE ANALISTA DE PROYECTOS TI.</t>
  </si>
  <si>
    <t>HECTOR OSWALDO BONILLA RODRIGUEZ</t>
  </si>
  <si>
    <t>OSWALDO USECHE ACEVEDO</t>
  </si>
  <si>
    <t>089 DE 2021</t>
  </si>
  <si>
    <t>2021/07/12</t>
  </si>
  <si>
    <t>REALIZAR EL DISEÑO Y DIAGRAMACIÓN DE INFORMACIÓN PARA FORMATOS IMPRESOS Y ELECTRÓNICOS Y SU CORRESPONDIENTE IMPRESIÓN O GRABACIÓN.</t>
  </si>
  <si>
    <t>IMPRENTA NACIONAL DE COLOMBIA</t>
  </si>
  <si>
    <t>2021/08/03</t>
  </si>
  <si>
    <t>2022/05/20</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</si>
  <si>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</si>
  <si>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</si>
  <si>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</si>
  <si>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</si>
  <si>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DIANA MARITZA OLAYA RIOS</t>
  </si>
  <si>
    <t>108 DE 2021</t>
  </si>
  <si>
    <t>2021/09/15</t>
  </si>
  <si>
    <t>CUSTODIAR Y ACTUALIZAR LAS CARPETAS DE TARJETAS PROFESIONALES DE ABOGADO</t>
  </si>
  <si>
    <t>SKAPHE TECNOLOGIA SAS</t>
  </si>
  <si>
    <t>ELIZABETH ROMERO</t>
  </si>
  <si>
    <t>2021/09/17</t>
  </si>
  <si>
    <t>2022/08/18</t>
  </si>
  <si>
    <t>2021/09/03</t>
  </si>
  <si>
    <t>112 DE 2021</t>
  </si>
  <si>
    <t>REALIZAR LAS OBRAS DE MANTENIMIENTO DE LA CUBIERTAS Y TERRAZAS DEL PALACIO DE JUSTICIA ALFONSO REYES ECHANDÍA DE BOGOTA</t>
  </si>
  <si>
    <t>UNION TEMPORAL ARE</t>
  </si>
  <si>
    <t>CONSORCIO SUPERIOR</t>
  </si>
  <si>
    <t>GRACIELA ROMERO</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</si>
  <si>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</si>
  <si>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</si>
  <si>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</si>
  <si>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WILLIAM CRUZ FORERO</t>
  </si>
  <si>
    <t>2021/09/28</t>
  </si>
  <si>
    <t>2022/06/12</t>
  </si>
  <si>
    <t>121 DE 2021</t>
  </si>
  <si>
    <t>2021/09/20</t>
  </si>
  <si>
    <t>ADQUIRIR E INTEGRAR EQUIPOS TECNOLÓGICOS PARA LA REALIZACIÓN DE AUDIENCIAS; ENPARTICULAR, ELEMENTOS DE CAPTURA, PROCESAMIENTO Y REPRODUCCIÓN DE AUDIO Y VIDEO Y RELACIONADOS</t>
  </si>
  <si>
    <t>AV DESIGN COLOMBIA SAS</t>
  </si>
  <si>
    <t>CONSORCIO TECNOLOGIA 2021</t>
  </si>
  <si>
    <t>2021/10/06</t>
  </si>
  <si>
    <t>2022/08/05</t>
  </si>
  <si>
    <t>124 DE 2021</t>
  </si>
  <si>
    <t>2021/09/23</t>
  </si>
  <si>
    <t>ELABORAR EL INVENTARIO DOCUMENTAL EN ESTADO NATURAL PARA EXPEDIENTES DE LOS PROCESOSJUDICIALES, QUE SE ENCUENTRAN UBICADOS EN LA CIUDAD DE BOGOTÁ.</t>
  </si>
  <si>
    <t>GRUPO EMPRESARIAL SOLUCIONES CUATRO EN UNO SAS</t>
  </si>
  <si>
    <t>2021/10/01</t>
  </si>
  <si>
    <t>125 DE 2021</t>
  </si>
  <si>
    <t>DISEÑAR Y APLICAR LA ENCUESTA DE PERCEPCIÓN SOBRE EL SERVICIO DE JUSTICIA POR JURISDICCIÓN,ESPECIALIDAD Y CON ENFOQUE TERRITORIAL.</t>
  </si>
  <si>
    <t>PROYECTAMOS COLOMBIA SAS</t>
  </si>
  <si>
    <t>LUIS ANTONIO SUAREZ ALBA</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</si>
  <si>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</si>
  <si>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</si>
  <si>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</si>
  <si>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</si>
  <si>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</si>
  <si>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</si>
  <si>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</si>
  <si>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</si>
  <si>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</si>
  <si>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</si>
  <si>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</si>
  <si>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NESTOR ABDOM MESA HERRERA</t>
  </si>
  <si>
    <t>2021/10/15</t>
  </si>
  <si>
    <t>2022/01/31</t>
  </si>
  <si>
    <t>2021/10/21</t>
  </si>
  <si>
    <t>2021/12/20</t>
  </si>
  <si>
    <t>139 DE 2021</t>
  </si>
  <si>
    <t>INTERVENTORIA TECNICA, AMBIENTAL, ADMINISTRATIVA, JURIDICA, FINANCIERA Y CONTABLE AL MANTENIMIENTO DE CUBIERTAS Y TERRAZAS DEL PALACIO DE JUSTICIA “ALFONSO REYES ECHANDIA” DE BOGOTA.</t>
  </si>
  <si>
    <t>CONSORCIO INTER CSJ 2021</t>
  </si>
  <si>
    <t>DANIEL MERCHAN CEPEDA</t>
  </si>
  <si>
    <t>141 DE 2021</t>
  </si>
  <si>
    <t>2021/10/25</t>
  </si>
  <si>
    <t>ADQUIRIR UTILES DE ESCRITORIO Y DE OFICINA CON DESTINO A LA RAMA JUDICIAL</t>
  </si>
  <si>
    <t>INSTITUCIONAL  STAR SERVICES LTDA</t>
  </si>
  <si>
    <t>2022/07/09</t>
  </si>
  <si>
    <t>2021/10/26</t>
  </si>
  <si>
    <t>UNIVERSIDAD DE LOS ANDES</t>
  </si>
  <si>
    <t>145 DE 2021</t>
  </si>
  <si>
    <t>SUMINISTRO TIQUETES AEREOS NACIONALES E INTERNACIONALES PARA LA RAMA JUDICIAL</t>
  </si>
  <si>
    <t>VIAJA POR EL MUNDO WEB / NICKISIX 360 S A S</t>
  </si>
  <si>
    <t>JUAN DE JESUS HERNANDEZ MARTINEZ</t>
  </si>
  <si>
    <t>2021/11/03</t>
  </si>
  <si>
    <t>148 DE 2021</t>
  </si>
  <si>
    <t>2021/10/27</t>
  </si>
  <si>
    <t>PRESTAR LOS SERVICIOS PARA DIAGNOSTICAR EL ESTADO ACTUAL DEL GOBIERNO  GESTION DE LA T&amp;I,  PROPONER N MODELO DE GOBIERNO DE TI PARA LA NACION  CONSEJO SUPERIOR DE LA JUDICATURA, QUE ESTE ALINEADO CON SU ESTRATEGIA</t>
  </si>
  <si>
    <t>LEVEL COLOMBIA S A S</t>
  </si>
  <si>
    <t>2021/11/04</t>
  </si>
  <si>
    <t>2021/11/08</t>
  </si>
  <si>
    <t>153 DE 2021</t>
  </si>
  <si>
    <t>2021/11/09</t>
  </si>
  <si>
    <t>REALIZAR LAS OBRAS DE CONSTRUCCIÓN DE LA SEDE DE LOS DESPACHOS JUDICIALES DE CHOCONTÁ – CUNDINAMARCA</t>
  </si>
  <si>
    <t>CONSORCIO ARQUITECTOS 2021</t>
  </si>
  <si>
    <t>2021/11/10</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</si>
  <si>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</si>
  <si>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</si>
  <si>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</si>
  <si>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JOSE EDUARDO GOMEZ FIGUEREDO</t>
  </si>
  <si>
    <t>2021/11/22</t>
  </si>
  <si>
    <t>2021/12/30</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</si>
  <si>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</si>
  <si>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</si>
  <si>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</si>
  <si>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</si>
  <si>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</si>
  <si>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</si>
  <si>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</si>
  <si>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</si>
  <si>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</si>
  <si>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</si>
  <si>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</si>
  <si>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</si>
  <si>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</si>
  <si>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</si>
  <si>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</si>
  <si>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</si>
  <si>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</si>
  <si>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</si>
  <si>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</si>
  <si>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</si>
  <si>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</si>
  <si>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</si>
  <si>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</si>
  <si>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2022/05/31</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</si>
  <si>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</si>
  <si>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</si>
  <si>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</si>
  <si>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</si>
  <si>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2021/11/30</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</si>
  <si>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</si>
  <si>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</si>
  <si>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</si>
  <si>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</si>
  <si>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</si>
  <si>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</si>
  <si>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</si>
  <si>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</si>
  <si>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</si>
  <si>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</si>
  <si>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</si>
  <si>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2022/05/30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</si>
  <si>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</si>
  <si>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</si>
  <si>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</si>
  <si>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</si>
  <si>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</si>
  <si>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</si>
  <si>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</si>
  <si>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</si>
  <si>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</si>
  <si>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CLAUDIA MARCELA DELGADILLO</t>
  </si>
  <si>
    <t>2021/12/14</t>
  </si>
  <si>
    <t>2022/05/15</t>
  </si>
  <si>
    <t>183 DE 2021</t>
  </si>
  <si>
    <t>REALIZAR LA REVISIÓN INDEPENDIENTE DE LOS DISEÑOS ESTRUCTURALES DE LAS SEDES  JUDICIALES  DE  CAUCASIA  (ANTIOQUIA),  MÁLAGA  (SANTANDER)  Y  SARAVENA  (ARAUCA)</t>
  </si>
  <si>
    <t>INGESISMICA CONSULTORIA Y CONSTRUCCION  SAS</t>
  </si>
  <si>
    <t>JUAN PERDOMO ALBORNOZ</t>
  </si>
  <si>
    <t>2021/12/15</t>
  </si>
  <si>
    <t>ALEXANDER ALDANA GONZALEZ</t>
  </si>
  <si>
    <t>DIEGO FERNANDO ROCHA ARANGO</t>
  </si>
  <si>
    <t>191 DE 2021</t>
  </si>
  <si>
    <t>PRESTAR EL SERVICIO ESPECIALIZADO DE ACTUALIZACIÓN, MANTENIMIENTO Y SOPORTE A USUARIOS DEL SISTEMA DE INFORMACIÓN ADMINISTRATIVO SICOF - MÓDULO INVENTARIOS-ACTIVOS FIJOS.</t>
  </si>
  <si>
    <t>ADA S.A.S</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</si>
  <si>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</si>
  <si>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</si>
  <si>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</si>
  <si>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</si>
  <si>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JORGE ENRIQUE HERN??NDEZ BECERRA</t>
  </si>
  <si>
    <t>2021/12/21</t>
  </si>
  <si>
    <t>2022/06/20</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</si>
  <si>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</si>
  <si>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</si>
  <si>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</si>
  <si>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</si>
  <si>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</si>
  <si>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</si>
  <si>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</si>
  <si>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</si>
  <si>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</si>
  <si>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</si>
  <si>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</si>
  <si>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</si>
  <si>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</si>
  <si>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2021/12/28</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</si>
  <si>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</si>
  <si>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</si>
  <si>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</si>
  <si>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</si>
  <si>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</si>
  <si>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</si>
  <si>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</si>
  <si>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204 DE 2021</t>
  </si>
  <si>
    <t>2021/12/24</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</si>
  <si>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</si>
  <si>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</si>
  <si>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</si>
  <si>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</si>
  <si>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</si>
  <si>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</si>
  <si>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</si>
  <si>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</si>
  <si>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</si>
  <si>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</si>
  <si>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</si>
  <si>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</si>
  <si>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</si>
  <si>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</si>
  <si>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</si>
  <si>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</si>
  <si>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</si>
  <si>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</si>
  <si>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</si>
  <si>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</si>
  <si>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</si>
  <si>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</si>
  <si>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</si>
  <si>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001 de 2022</t>
  </si>
  <si>
    <t>PRESTAR  LOS  SERVICIOS  PROFESIONALES  ESPECIALIZADOS  EN  EL  DESPACHO  DEL DIRECTOR  EJECUTIVO  DE  ADMINISTRACIÓN  JUDICIAL,  EN  ASUNTOS  QUE  LE  SEAN ASIGNADOS</t>
  </si>
  <si>
    <t>MARITZA POMARES QUIMBAYA</t>
  </si>
  <si>
    <t>2022/05/03</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</si>
  <si>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</si>
  <si>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</si>
  <si>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</si>
  <si>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</si>
  <si>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</si>
  <si>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</si>
  <si>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</si>
  <si>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</si>
  <si>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</si>
  <si>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</si>
  <si>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</si>
  <si>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</si>
  <si>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</si>
  <si>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</si>
  <si>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</si>
  <si>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</si>
  <si>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</si>
  <si>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</si>
  <si>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</si>
  <si>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</si>
  <si>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</si>
  <si>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</si>
  <si>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</si>
  <si>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</si>
  <si>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</si>
  <si>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</si>
  <si>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</si>
  <si>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</si>
  <si>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</si>
  <si>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</si>
  <si>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</si>
  <si>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</si>
  <si>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</si>
  <si>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</si>
  <si>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</si>
  <si>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</si>
  <si>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</si>
  <si>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</si>
  <si>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</si>
  <si>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</si>
  <si>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</si>
  <si>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</si>
  <si>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</si>
  <si>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</si>
  <si>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</si>
  <si>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</si>
  <si>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</si>
  <si>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</si>
  <si>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</si>
  <si>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</si>
  <si>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</si>
  <si>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</si>
  <si>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2022/12/20</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</si>
  <si>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</si>
  <si>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</si>
  <si>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</si>
  <si>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</si>
  <si>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</si>
  <si>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</si>
  <si>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</si>
  <si>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</si>
  <si>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</si>
  <si>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</si>
  <si>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018 de 2022</t>
  </si>
  <si>
    <t>2022/12/23</t>
  </si>
  <si>
    <t>019 de 2022</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</si>
  <si>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</si>
  <si>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</si>
  <si>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</si>
  <si>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</si>
  <si>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</si>
  <si>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</si>
  <si>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2022/05/23</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</si>
  <si>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</si>
  <si>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</si>
  <si>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</si>
  <si>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</si>
  <si>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</si>
  <si>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</si>
  <si>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</si>
  <si>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</si>
  <si>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</si>
  <si>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</si>
  <si>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</si>
  <si>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</si>
  <si>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</si>
  <si>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</si>
  <si>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</si>
  <si>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</si>
  <si>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</si>
  <si>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</si>
  <si>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</si>
  <si>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</si>
  <si>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</si>
  <si>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</si>
  <si>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</si>
  <si>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</si>
  <si>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</si>
  <si>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</si>
  <si>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</si>
  <si>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</si>
  <si>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</si>
  <si>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</si>
  <si>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</si>
  <si>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</si>
  <si>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</si>
  <si>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</si>
  <si>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</si>
  <si>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</si>
  <si>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</si>
  <si>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</si>
  <si>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</si>
  <si>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</si>
  <si>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</si>
  <si>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</si>
  <si>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</si>
  <si>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</si>
  <si>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</si>
  <si>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</si>
  <si>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</si>
  <si>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</si>
  <si>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</si>
  <si>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</si>
  <si>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</si>
  <si>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</si>
  <si>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</si>
  <si>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</si>
  <si>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</si>
  <si>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</si>
  <si>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</si>
  <si>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</si>
  <si>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</si>
  <si>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</si>
  <si>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</si>
  <si>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</si>
  <si>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</si>
  <si>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</si>
  <si>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</si>
  <si>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</si>
  <si>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</si>
  <si>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</si>
  <si>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</si>
  <si>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</si>
  <si>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</si>
  <si>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</si>
  <si>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</si>
  <si>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</si>
  <si>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</si>
  <si>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</si>
  <si>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</si>
  <si>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</si>
  <si>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</si>
  <si>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</si>
  <si>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</si>
  <si>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</si>
  <si>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</si>
  <si>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</si>
  <si>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</si>
  <si>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</si>
  <si>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</si>
  <si>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</si>
  <si>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</si>
  <si>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</si>
  <si>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</si>
  <si>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</si>
  <si>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</si>
  <si>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</si>
  <si>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</si>
  <si>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</si>
  <si>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</si>
  <si>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</si>
  <si>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</si>
  <si>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</si>
  <si>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</si>
  <si>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</si>
  <si>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</si>
  <si>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</si>
  <si>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</si>
  <si>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</si>
  <si>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</si>
  <si>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</si>
  <si>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</si>
  <si>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</si>
  <si>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</si>
  <si>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</si>
  <si>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</si>
  <si>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</si>
  <si>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</si>
  <si>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</si>
  <si>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</si>
  <si>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</si>
  <si>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</si>
  <si>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</si>
  <si>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</si>
  <si>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</si>
  <si>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</si>
  <si>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</si>
  <si>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</si>
  <si>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</si>
  <si>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</si>
  <si>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</si>
  <si>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</si>
  <si>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</si>
  <si>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</si>
  <si>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2022/02/01</t>
  </si>
  <si>
    <t>2023/05/31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</si>
  <si>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</si>
  <si>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</si>
  <si>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</si>
  <si>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</si>
  <si>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</si>
  <si>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</si>
  <si>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</si>
  <si>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</si>
  <si>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</si>
  <si>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</si>
  <si>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</si>
  <si>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</si>
  <si>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</si>
  <si>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</si>
  <si>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</si>
  <si>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</si>
  <si>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</si>
  <si>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</si>
  <si>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</si>
  <si>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</si>
  <si>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</si>
  <si>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</si>
  <si>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</si>
  <si>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</si>
  <si>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</si>
  <si>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2022/03/03</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</si>
  <si>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</si>
  <si>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</si>
  <si>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</si>
  <si>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</si>
  <si>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</si>
  <si>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</si>
  <si>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</si>
  <si>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</si>
  <si>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</si>
  <si>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</si>
  <si>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</si>
  <si>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</si>
  <si>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</si>
  <si>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</si>
  <si>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</si>
  <si>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</si>
  <si>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</si>
  <si>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2022/03/16</t>
  </si>
  <si>
    <t>Realizar la construcción (Fase 1) correspondiente al Muro de Contención y Cerramiento Provisional en el edificio anexo al Palacio de Justicia de Neiva (Huila)</t>
  </si>
  <si>
    <t>GILBERTH SENDOYA SÁNCHEZ</t>
  </si>
  <si>
    <t>FERNANDO ALFONSO JIMENEZ GIL</t>
  </si>
  <si>
    <t>2022/03/22</t>
  </si>
  <si>
    <t>2022/05/06</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</si>
  <si>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</si>
  <si>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</si>
  <si>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</si>
  <si>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</si>
  <si>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</si>
  <si>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</si>
  <si>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</si>
  <si>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RAUL SILVA MARTA</t>
  </si>
  <si>
    <t>2022/03/30</t>
  </si>
  <si>
    <t>075 de 2022</t>
  </si>
  <si>
    <t>2022/03/29</t>
  </si>
  <si>
    <t>Adquirir  Certificados  Digitales de  Función  Pública  (Token)  con destino  a la  Dirección  Ejecutiva de Administración  Judicial  del  Consejo  Superior  de la Judicatura</t>
  </si>
  <si>
    <t>CAMERFIRMA COLOMBIA SAS</t>
  </si>
  <si>
    <t>2022/04/06</t>
  </si>
  <si>
    <t>1 DV 0</t>
  </si>
  <si>
    <t>1 PERSONA NATURAL</t>
  </si>
  <si>
    <t>1 NIT</t>
  </si>
  <si>
    <t>1 ANTICIPOS</t>
  </si>
  <si>
    <t>1 ADICIÓN EN VALOR (DIFERENTE A PRÓRROGAS)</t>
  </si>
  <si>
    <t>2 DV 1</t>
  </si>
  <si>
    <t>2 PERSONA JURÍDICA</t>
  </si>
  <si>
    <t>2 RUT - REGISTRO ÚNICO TRIBUTARO</t>
  </si>
  <si>
    <t>2 PAGO ANTICIPADO</t>
  </si>
  <si>
    <t>2 ADICIÓN EN TIEMPO (PRÓRROGAS)</t>
  </si>
  <si>
    <t>3 DV 2</t>
  </si>
  <si>
    <t>3 P JURÍDICA - UNIÓN TEMPORAL o CONSORCIO</t>
  </si>
  <si>
    <t>3 CÉDULA DE CIUDADANÍA</t>
  </si>
  <si>
    <t>3 NO PACTADOS</t>
  </si>
  <si>
    <t>3 ADICIÓN EN VALOR y EN TIEMPO</t>
  </si>
  <si>
    <t>4 DV 3</t>
  </si>
  <si>
    <t>4 NO SE DILIGENCIA INFORMACIÓN PARA ESTE FORMULARIO EN ESTE PERÍODO DE REPORTE</t>
  </si>
  <si>
    <t>4 CÉDULA DE EXTRANJERÍA</t>
  </si>
  <si>
    <t>4 NO SE HA ADICIONADO NI EN VALOR y EN TIEMPO</t>
  </si>
  <si>
    <t>5 DV 4</t>
  </si>
  <si>
    <t>5 NO SE TIENE ESTE TIPO DE SEGUIMIENTO EN EL CONTRATO</t>
  </si>
  <si>
    <t>6 DV 5</t>
  </si>
  <si>
    <t>7 DV 6</t>
  </si>
  <si>
    <t>8 DV 7</t>
  </si>
  <si>
    <t>9 DV 8</t>
  </si>
  <si>
    <t>10 DV 9</t>
  </si>
  <si>
    <t>11 NO SE DILIGENCIA INFORMACIÓN PARA ESTE FORMULARIO EN ESTE PERÍODO DE REPORTE</t>
  </si>
  <si>
    <t>NÚMERO DE ORDEN</t>
  </si>
  <si>
    <t>No. Interno</t>
  </si>
  <si>
    <t>FECHA EXPEDICIÓN DE LA ORDEN</t>
  </si>
  <si>
    <t>OBJETO DE LA ORDEN</t>
  </si>
  <si>
    <t>VALOR TOTAL DE LA ORDEN</t>
  </si>
  <si>
    <t>PLAZO DE LA ORDEN</t>
  </si>
  <si>
    <t>FECHA TERMINACIÓN CONTRATO INCLUIDA PRORROGAS</t>
  </si>
  <si>
    <t>UNION TEMPORAL ECOLIMPIEZA</t>
  </si>
  <si>
    <t>Prestar el servicio integral de aseo, cafetería y mantenimiento básico en las sedes donde funcionan las Altas Cortes, la Comisión Nacional de Disciplina Judicial, el Consejo Superior de la Judicatura y la Dirección Ejecutiva de Administración Judicial, incluidos insumos, elementos, maquinaria y servicios especiales.</t>
  </si>
  <si>
    <t>1 SI</t>
  </si>
  <si>
    <t>1 ORDEN DE COMPRA</t>
  </si>
  <si>
    <t>2 NO</t>
  </si>
  <si>
    <t>2 ORDEN DE TRABAJO</t>
  </si>
  <si>
    <t>2 RUT - REGISTRO ÚNICO TRIBUTARIO</t>
  </si>
  <si>
    <t>99999998 NO SE DILIGENCIA INFORMACIÓN PARA ESTE FORMULARIO EN ESTE PERÍODO DE REPORTE</t>
  </si>
  <si>
    <t>5 NO SE DILIGENCIA INFORMACIÓN PARA ESTE FORMULARIO EN ESTE PERÍODO DE REPORTE</t>
  </si>
  <si>
    <t>NÚMERO DE CONVENIO o CONTRATO</t>
  </si>
  <si>
    <t>FECHA SUSCRIPCIÓN CONVENIO o CONTRATO</t>
  </si>
  <si>
    <t>OBJETO DEL CONVENIO o CONTRATO</t>
  </si>
  <si>
    <t>VALOR TOTAL DEL CONVENIO o CONTRATO (En pesos)</t>
  </si>
  <si>
    <t>ENTIDAD : NOMBRE COMPLETO</t>
  </si>
  <si>
    <t>PLAZO</t>
  </si>
  <si>
    <t>FECHA INCIO CONVENIO o CONTRATO</t>
  </si>
  <si>
    <t>FECHA TERMINACIÓN CONVENIO o CONTRATO</t>
  </si>
  <si>
    <t>FECHA LIQUIDACIÓN CONVENIO o CONTRATO</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</si>
  <si>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</si>
  <si>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</si>
  <si>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</si>
  <si>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</si>
  <si>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</si>
  <si>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</si>
  <si>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</si>
  <si>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</si>
  <si>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</si>
  <si>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</si>
  <si>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</si>
  <si>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</si>
  <si>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</si>
  <si>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</si>
  <si>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</si>
  <si>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</si>
  <si>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</si>
  <si>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</si>
  <si>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</si>
  <si>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2022/07/12</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</si>
  <si>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</si>
  <si>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</si>
  <si>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</si>
  <si>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</si>
  <si>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</si>
  <si>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</si>
  <si>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</si>
  <si>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</si>
  <si>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</si>
  <si>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</si>
  <si>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</si>
  <si>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</si>
  <si>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</si>
  <si>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</si>
  <si>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</si>
  <si>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</si>
  <si>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</si>
  <si>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</si>
  <si>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</si>
  <si>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</si>
  <si>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</si>
  <si>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</si>
  <si>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</si>
  <si>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</si>
  <si>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</si>
  <si>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</si>
  <si>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</si>
  <si>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</si>
  <si>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</si>
  <si>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</si>
  <si>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</si>
  <si>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</si>
  <si>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</si>
  <si>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</si>
  <si>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</si>
  <si>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</si>
  <si>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</si>
  <si>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</si>
  <si>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</si>
  <si>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</si>
  <si>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</si>
  <si>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</si>
  <si>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</si>
  <si>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</si>
  <si>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</si>
  <si>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</si>
  <si>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</si>
  <si>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</si>
  <si>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</si>
  <si>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049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</si>
  <si>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</si>
  <si>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ICESO</t>
  </si>
  <si>
    <t>CLAUDIA ALEXANDRA BRICEÑO</t>
  </si>
  <si>
    <t>2023/05/24</t>
  </si>
  <si>
    <t>045 DE 2021</t>
  </si>
  <si>
    <t>2021/05/26</t>
  </si>
  <si>
    <t>UNIVERSIDAD DE LA SABANA</t>
  </si>
  <si>
    <t>2023/05/25</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</si>
  <si>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</si>
  <si>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</si>
  <si>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</si>
  <si>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</si>
  <si>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</si>
  <si>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</si>
  <si>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</si>
  <si>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</si>
  <si>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</si>
  <si>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</si>
  <si>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</si>
  <si>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</si>
  <si>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</si>
  <si>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</si>
  <si>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</si>
  <si>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</si>
  <si>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</si>
  <si>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</si>
  <si>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</si>
  <si>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WILLIAM OMAR CARO CASTELLANOS</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</si>
  <si>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</si>
  <si>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</si>
  <si>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</si>
  <si>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</si>
  <si>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</si>
  <si>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</si>
  <si>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</si>
  <si>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</si>
  <si>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</si>
  <si>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</si>
  <si>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</si>
  <si>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</si>
  <si>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</si>
  <si>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</si>
  <si>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</si>
  <si>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</si>
  <si>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</si>
  <si>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</si>
  <si>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</si>
  <si>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</si>
  <si>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</si>
  <si>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</si>
  <si>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</si>
  <si>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</si>
  <si>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</si>
  <si>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</si>
  <si>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</si>
  <si>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</si>
  <si>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</si>
  <si>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</si>
  <si>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</si>
  <si>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</si>
  <si>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</si>
  <si>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</si>
  <si>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</si>
  <si>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</si>
  <si>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</si>
  <si>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</si>
  <si>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</si>
  <si>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</si>
  <si>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</si>
  <si>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</si>
  <si>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</si>
  <si>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</si>
  <si>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</si>
  <si>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</si>
  <si>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</si>
  <si>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</si>
  <si>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</si>
  <si>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</si>
  <si>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</si>
  <si>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</si>
  <si>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</si>
  <si>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</si>
  <si>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</si>
  <si>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</si>
  <si>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</si>
  <si>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</si>
  <si>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</si>
  <si>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</si>
  <si>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</si>
  <si>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</si>
  <si>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</si>
  <si>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</si>
  <si>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</si>
  <si>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165 DE 2021</t>
  </si>
  <si>
    <t>FECHA DE INICIO</t>
  </si>
  <si>
    <t>FECHA LIQUIDACIÓN DE LA O.C. EN CASO QUE APLIQUE</t>
  </si>
  <si>
    <t>144 de 2019</t>
  </si>
  <si>
    <t>Prestar el servicio de mantenimiento y soporte de la aplicación en ambiente web para la gestión de procesos “Justicia XXI Web</t>
  </si>
  <si>
    <t>NEXURA INTERNACIONAL SAS</t>
  </si>
  <si>
    <t>156 de 2019</t>
  </si>
  <si>
    <t>Realizar la definición de perfiles por competencias y actualización de requisitos y funciones para los cargos de empleados de Tribunales, Juzgados, Centros y Oficina de Servicios de la Rama Judicial</t>
  </si>
  <si>
    <t xml:space="preserve">CENTRO DE RECURSOS EDUCATIVOS PARA LA COMPETITIVIDAD EMPRESARIAL SAS CRECE S.A.S. </t>
  </si>
  <si>
    <t>171 de 2020</t>
  </si>
  <si>
    <t>Adquirir Desfibriladores Externos Automáticos –(DEA) con sucorrespondiente instalación, mantenimiento y capacitación de manejo, para las sedes con altaafluencia de público en el nivel central de la Rama Judicial</t>
  </si>
  <si>
    <t>G BARCO S.A</t>
  </si>
  <si>
    <t>126 de 2021</t>
  </si>
  <si>
    <t>Realizar acompañamiento técnico en el proceso de implementación, implantación, mantenimiento y mejora, de los Sistemas Integrados de Gestión de la Rama Judicial</t>
  </si>
  <si>
    <t>UNDERNET DE COLOMBIA SAS</t>
  </si>
  <si>
    <t>CONTRATOS Y CONVENIOS INTERADMINISTRATIVOS EN EJECUCIÓN, SUSCRITOS Y MODIFICADOS MARZO 2022</t>
  </si>
  <si>
    <t>ORDENES DE COMPRA SUSCRITAS Y MODIFICADOS MARZO 2022</t>
  </si>
  <si>
    <t>CONTRATOS EN EJECECUCIÓN, SUSCRITOS, MODIFICADOS Y LIQUIDADOS EN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</si>
</sst>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yyyy/mm/dd"/>
    <numFmt numFmtId="165" formatCode="_-&quot;$&quot;\ * #,##0_-;\-&quot;$&quot;\ * #,##0_-;_-&quot;$&quot;\ * &quot;-&quot;??_-;_-@_-"/>
    <numFmt numFmtId="166" formatCode="_-* #,##0_-;\-* #,##0_-;_-* &quot;-&quot;??_-;_-@_-"/>
  </numFmts>
  <fonts count="14">
    <font>
      <sz val="11"/>
      <color indexed="8"/>
      <name val="Calibri"/>
      <family val="2"/>
      <scheme val="minor"/>
    </font>
    <font>
      <b/>
      <sz val="11"/>
      <color indexed="9"/>
      <name val="Calibri"/>
    </font>
    <font>
      <sz val="11"/>
      <color indexed="8"/>
      <name val="Calibri"/>
      <family val="2"/>
      <scheme val="minor"/>
    </font>
    <font>
      <b/>
      <sz val="11"/>
      <color indexed="9"/>
      <name val="Calibri"/>
      <family val="2"/>
    </font>
    <font>
      <sz val="10"/>
      <name val="Arial"/>
      <family val="2"/>
    </font>
    <font>
      <sz val="10"/>
      <name val="Calibri (Cuerpo)_x0000_"/>
    </font>
    <font>
      <b/>
      <sz val="10"/>
      <name val="Calibri (Cuerpo)_x0000_"/>
    </font>
    <font>
      <b/>
      <sz val="9"/>
      <color indexed="9"/>
      <name val="Calibri"/>
      <family val="2"/>
    </font>
    <font>
      <sz val="9"/>
      <color indexed="8"/>
      <name val="Calibri"/>
      <family val="2"/>
      <scheme val="minor"/>
    </font>
    <font>
      <b/>
      <sz val="8"/>
      <color indexed="9"/>
      <name val="Calibri"/>
      <family val="2"/>
    </font>
    <font>
      <sz val="8"/>
      <color indexed="8"/>
      <name val="Calibri"/>
      <family val="2"/>
      <scheme val="minor"/>
    </font>
    <font>
      <b/>
      <sz val="11"/>
      <color indexed="8"/>
      <name val="Calibri"/>
      <family val="2"/>
      <scheme val="minor"/>
    </font>
    <font>
      <b/>
      <sz val="18"/>
      <color rgb="FFFFFFFF"/>
      <name val="Calibri"/>
      <family val="2"/>
      <scheme val="minor"/>
    </font>
    <font>
      <b/>
      <sz val="20"/>
      <color rgb="FFFFFFFF"/>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rgb="FFFFFFFF"/>
        <bgColor rgb="FF000000"/>
      </patternFill>
    </fill>
    <fill>
      <patternFill patternType="solid">
        <fgColor theme="7" tint="0.79998168889431442"/>
        <bgColor indexed="64"/>
      </patternFill>
    </fill>
    <fill>
      <patternFill patternType="solid">
        <fgColor rgb="FF666699"/>
        <bgColor rgb="FF000000"/>
      </patternFill>
    </fill>
    <fill>
      <patternFill patternType="solid">
        <fgColor theme="7" tint="0.79998168889431442"/>
        <b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8"/>
      </bottom>
      <diagonal/>
    </border>
    <border>
      <left/>
      <right/>
      <top style="thin">
        <color rgb="FF000000"/>
      </top>
      <bottom style="thin">
        <color indexed="8"/>
      </bottom>
      <diagonal/>
    </border>
  </borders>
  <cellStyleXfs count="9">
    <xf numFmtId="0" fontId="0" fillId="0" borderId="0"/>
    <xf numFmtId="0" fontId="2" fillId="5" borderId="2"/>
    <xf numFmtId="0" fontId="2" fillId="5" borderId="2"/>
    <xf numFmtId="0" fontId="2" fillId="5" borderId="2"/>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5" borderId="2"/>
    <xf numFmtId="9" fontId="2" fillId="5" borderId="2" applyFont="0" applyFill="0" applyBorder="0" applyAlignment="0" applyProtection="0"/>
  </cellStyleXfs>
  <cellXfs count="64">
    <xf numFmtId="0" fontId="0" fillId="0" borderId="0" xfId="0"/>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43" fontId="0" fillId="0" borderId="0" xfId="5" applyFont="1" applyAlignment="1">
      <alignment vertical="center" wrapText="1"/>
    </xf>
    <xf numFmtId="43" fontId="1" fillId="2" borderId="1" xfId="5"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7" borderId="0" xfId="0" applyFill="1" applyAlignment="1">
      <alignment vertical="center" wrapText="1"/>
    </xf>
    <xf numFmtId="0" fontId="0" fillId="0" borderId="0" xfId="0" applyAlignment="1">
      <alignment horizontal="center" vertical="center" wrapText="1"/>
    </xf>
    <xf numFmtId="164" fontId="0" fillId="4" borderId="3" xfId="0" applyNumberFormat="1" applyFill="1" applyBorder="1" applyAlignment="1" applyProtection="1">
      <alignment horizontal="center" vertical="center" wrapText="1"/>
      <protection locked="0"/>
    </xf>
    <xf numFmtId="165" fontId="0" fillId="0" borderId="0" xfId="6" applyNumberFormat="1" applyFont="1" applyAlignment="1">
      <alignment vertical="center" wrapText="1"/>
    </xf>
    <xf numFmtId="165" fontId="1" fillId="2" borderId="1" xfId="6" applyNumberFormat="1" applyFont="1" applyFill="1" applyBorder="1" applyAlignment="1">
      <alignment horizontal="center" vertical="center" wrapText="1"/>
    </xf>
    <xf numFmtId="165" fontId="0" fillId="3" borderId="2" xfId="6"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6" fillId="5" borderId="3" xfId="3" applyFont="1" applyBorder="1" applyAlignment="1" applyProtection="1">
      <alignment vertical="center" wrapText="1"/>
      <protection locked="0"/>
    </xf>
    <xf numFmtId="164" fontId="5" fillId="5" borderId="3" xfId="3" applyNumberFormat="1" applyFont="1" applyBorder="1" applyAlignment="1" applyProtection="1">
      <alignment horizontal="center" vertical="center" wrapText="1"/>
      <protection locked="0"/>
    </xf>
    <xf numFmtId="0" fontId="5" fillId="5" borderId="3" xfId="3" applyFont="1" applyBorder="1" applyAlignment="1" applyProtection="1">
      <alignment vertical="center" wrapText="1"/>
      <protection locked="0"/>
    </xf>
    <xf numFmtId="164" fontId="5" fillId="5" borderId="3" xfId="3" applyNumberFormat="1" applyFont="1" applyBorder="1" applyAlignment="1" applyProtection="1">
      <alignment vertical="center" wrapText="1"/>
      <protection locked="0"/>
    </xf>
    <xf numFmtId="2" fontId="5" fillId="5" borderId="3" xfId="3" applyNumberFormat="1" applyFont="1" applyBorder="1" applyAlignment="1" applyProtection="1">
      <alignment vertical="center" wrapText="1"/>
      <protection locked="0"/>
    </xf>
    <xf numFmtId="9" fontId="5" fillId="5" borderId="3" xfId="3" applyNumberFormat="1" applyFont="1" applyBorder="1" applyAlignment="1" applyProtection="1">
      <alignment horizontal="center" vertical="center" wrapText="1"/>
      <protection locked="0"/>
    </xf>
    <xf numFmtId="164" fontId="5" fillId="5" borderId="3" xfId="3" applyNumberFormat="1" applyFont="1" applyBorder="1" applyAlignment="1" applyProtection="1">
      <alignment horizontal="left" vertical="center" wrapText="1"/>
      <protection locked="0"/>
    </xf>
    <xf numFmtId="9" fontId="4" fillId="6" borderId="4" xfId="0" applyNumberFormat="1" applyFont="1" applyFill="1" applyBorder="1" applyAlignment="1">
      <alignment horizontal="center" vertical="center" wrapText="1"/>
    </xf>
    <xf numFmtId="165" fontId="0" fillId="0" borderId="0" xfId="6" applyNumberFormat="1" applyFont="1" applyAlignment="1">
      <alignment wrapText="1"/>
    </xf>
    <xf numFmtId="165" fontId="5" fillId="5" borderId="3" xfId="6" applyNumberFormat="1" applyFont="1" applyFill="1" applyBorder="1" applyAlignment="1" applyProtection="1">
      <alignment vertical="center" wrapText="1"/>
      <protection locked="0"/>
    </xf>
    <xf numFmtId="0" fontId="7" fillId="2" borderId="1" xfId="0" applyFont="1" applyFill="1" applyBorder="1" applyAlignment="1">
      <alignment horizontal="center" vertical="center" wrapText="1"/>
    </xf>
    <xf numFmtId="0" fontId="8" fillId="0" borderId="0" xfId="0" applyFont="1" applyAlignment="1">
      <alignment wrapText="1"/>
    </xf>
    <xf numFmtId="0" fontId="9" fillId="2" borderId="1" xfId="0" applyFont="1" applyFill="1" applyBorder="1" applyAlignment="1">
      <alignment horizontal="center" vertical="center" wrapText="1"/>
    </xf>
    <xf numFmtId="165" fontId="9" fillId="2" borderId="1" xfId="6" applyNumberFormat="1" applyFont="1" applyFill="1" applyBorder="1" applyAlignment="1">
      <alignment horizontal="center" vertical="center" wrapText="1"/>
    </xf>
    <xf numFmtId="0" fontId="10" fillId="0" borderId="0" xfId="0" applyFont="1" applyAlignment="1">
      <alignment wrapText="1"/>
    </xf>
    <xf numFmtId="44" fontId="0" fillId="4" borderId="3" xfId="6" applyFont="1"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0" fontId="11" fillId="4" borderId="3" xfId="0" applyFont="1" applyFill="1" applyBorder="1" applyAlignment="1" applyProtection="1">
      <alignment vertical="center" wrapText="1"/>
      <protection locked="0"/>
    </xf>
    <xf numFmtId="9" fontId="0" fillId="4" borderId="3" xfId="4" applyFont="1" applyFill="1" applyBorder="1" applyAlignment="1" applyProtection="1">
      <alignment horizontal="center" vertical="center" wrapText="1"/>
      <protection locked="0"/>
    </xf>
    <xf numFmtId="14" fontId="0" fillId="0" borderId="0" xfId="0" applyNumberFormat="1" applyAlignment="1">
      <alignment horizontal="center" vertical="center" wrapText="1"/>
    </xf>
    <xf numFmtId="14" fontId="0" fillId="3" borderId="2" xfId="0" applyNumberFormat="1" applyFill="1" applyBorder="1" applyAlignment="1">
      <alignment horizontal="center" vertical="center" wrapText="1"/>
    </xf>
    <xf numFmtId="1" fontId="0" fillId="3" borderId="2" xfId="0" applyNumberFormat="1" applyFill="1" applyBorder="1" applyAlignment="1">
      <alignment horizontal="center" vertical="center" wrapText="1"/>
    </xf>
    <xf numFmtId="0" fontId="11" fillId="4" borderId="3" xfId="0" applyFont="1" applyFill="1" applyBorder="1" applyAlignment="1" applyProtection="1">
      <alignment horizontal="center" vertical="center" wrapText="1"/>
      <protection locked="0"/>
    </xf>
    <xf numFmtId="164" fontId="0" fillId="7" borderId="3" xfId="0" applyNumberFormat="1" applyFill="1" applyBorder="1" applyAlignment="1" applyProtection="1">
      <alignment horizontal="left" vertical="center" wrapText="1"/>
      <protection locked="0"/>
    </xf>
    <xf numFmtId="0" fontId="11" fillId="7" borderId="3" xfId="0" applyFont="1"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165" fontId="0" fillId="9" borderId="3" xfId="6" applyNumberFormat="1" applyFont="1" applyFill="1" applyBorder="1" applyAlignment="1" applyProtection="1">
      <alignment vertical="center" wrapText="1"/>
      <protection locked="0"/>
    </xf>
    <xf numFmtId="0" fontId="0" fillId="7" borderId="3" xfId="0" applyFill="1" applyBorder="1" applyAlignment="1" applyProtection="1">
      <alignment horizontal="center" vertical="center" wrapText="1"/>
      <protection locked="0"/>
    </xf>
    <xf numFmtId="43" fontId="0" fillId="9" borderId="3" xfId="5" applyFont="1" applyFill="1" applyBorder="1" applyAlignment="1" applyProtection="1">
      <alignment vertical="center" wrapText="1"/>
      <protection locked="0"/>
    </xf>
    <xf numFmtId="164" fontId="0" fillId="7" borderId="3" xfId="0" applyNumberFormat="1" applyFill="1" applyBorder="1" applyAlignment="1" applyProtection="1">
      <alignment horizontal="center" vertical="center" wrapText="1"/>
      <protection locked="0"/>
    </xf>
    <xf numFmtId="9" fontId="0" fillId="9" borderId="3" xfId="4" applyFont="1" applyFill="1" applyBorder="1" applyAlignment="1" applyProtection="1">
      <alignment horizontal="center" vertical="center" wrapText="1"/>
      <protection locked="0"/>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3" fillId="8" borderId="5"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1" fillId="0" borderId="3" xfId="0" applyFont="1" applyFill="1" applyBorder="1" applyAlignment="1" applyProtection="1">
      <alignment vertical="center" wrapText="1"/>
      <protection locked="0"/>
    </xf>
    <xf numFmtId="164" fontId="0" fillId="0" borderId="3" xfId="0" applyNumberFormat="1" applyFill="1" applyBorder="1" applyAlignment="1" applyProtection="1">
      <alignment horizontal="left" vertical="center" wrapText="1"/>
      <protection locked="0"/>
    </xf>
    <xf numFmtId="0" fontId="0" fillId="0" borderId="3" xfId="0" applyFill="1" applyBorder="1" applyAlignment="1" applyProtection="1">
      <alignment vertical="center" wrapText="1"/>
      <protection locked="0"/>
    </xf>
    <xf numFmtId="165" fontId="0" fillId="0" borderId="3" xfId="6" applyNumberFormat="1" applyFont="1" applyFill="1" applyBorder="1" applyAlignment="1" applyProtection="1">
      <alignment vertical="center" wrapText="1"/>
      <protection locked="0"/>
    </xf>
    <xf numFmtId="0" fontId="0" fillId="0" borderId="3" xfId="0" applyFill="1" applyBorder="1" applyAlignment="1" applyProtection="1">
      <alignment horizontal="center" vertical="center" wrapText="1"/>
      <protection locked="0"/>
    </xf>
    <xf numFmtId="43" fontId="0" fillId="0" borderId="3" xfId="5" applyFont="1" applyFill="1" applyBorder="1" applyAlignment="1" applyProtection="1">
      <alignment vertical="center" wrapText="1"/>
      <protection locked="0"/>
    </xf>
    <xf numFmtId="164" fontId="0" fillId="0" borderId="3" xfId="0" applyNumberFormat="1" applyFill="1" applyBorder="1" applyAlignment="1" applyProtection="1">
      <alignment horizontal="center" vertical="center" wrapText="1"/>
      <protection locked="0"/>
    </xf>
    <xf numFmtId="9" fontId="0" fillId="0" borderId="3" xfId="4" applyFont="1" applyFill="1" applyBorder="1" applyAlignment="1" applyProtection="1">
      <alignment horizontal="center" vertical="center" wrapText="1"/>
      <protection locked="0"/>
    </xf>
    <xf numFmtId="0" fontId="0" fillId="0" borderId="0" xfId="0" applyFill="1" applyAlignment="1">
      <alignment vertical="center" wrapText="1"/>
    </xf>
    <xf numFmtId="43" fontId="0" fillId="0" borderId="3" xfId="0" applyNumberFormat="1" applyFill="1" applyBorder="1" applyAlignment="1" applyProtection="1">
      <alignment vertical="center" wrapText="1"/>
      <protection locked="0"/>
    </xf>
    <xf numFmtId="43" fontId="0" fillId="0" borderId="3" xfId="5" applyFont="1" applyFill="1" applyBorder="1" applyAlignment="1" applyProtection="1">
      <alignment horizontal="center" vertical="center" wrapText="1"/>
      <protection locked="0"/>
    </xf>
    <xf numFmtId="166" fontId="0" fillId="0" borderId="3" xfId="5" applyNumberFormat="1" applyFont="1" applyFill="1" applyBorder="1" applyAlignment="1" applyProtection="1">
      <alignment vertical="center" wrapText="1"/>
      <protection locked="0"/>
    </xf>
    <xf numFmtId="9" fontId="0" fillId="4" borderId="3" xfId="4" applyFont="1" applyFill="1" applyBorder="1" applyAlignment="1" applyProtection="1">
      <alignment horizontal="center" vertical="center"/>
      <protection locked="0"/>
    </xf>
  </cellXfs>
  <cellStyles count="9">
    <cellStyle name="Millares" xfId="5" builtinId="3"/>
    <cellStyle name="Moneda" xfId="6" builtinId="4"/>
    <cellStyle name="Normal" xfId="0" builtinId="0"/>
    <cellStyle name="Normal 2" xfId="1" xr:uid="{00000000-0005-0000-0000-000002000000}"/>
    <cellStyle name="Normal 3" xfId="3" xr:uid="{00000000-0005-0000-0000-000003000000}"/>
    <cellStyle name="Normal 4" xfId="7" xr:uid="{00000000-0005-0000-0000-000032000000}"/>
    <cellStyle name="Normal 7" xfId="2" xr:uid="{00000000-0005-0000-0000-000004000000}"/>
    <cellStyle name="Porcentaje" xfId="4" builtinId="5"/>
    <cellStyle name="Porcentaje 2" xfId="8"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1169"/>
  <sheetViews>
    <sheetView tabSelected="1" zoomScale="85" zoomScaleNormal="85" workbookViewId="0">
      <selection activeCell="C6" sqref="C6"/>
    </sheetView>
  </sheetViews>
  <sheetFormatPr baseColWidth="10" defaultColWidth="8.85546875" defaultRowHeight="15"/>
  <cols>
    <col min="1" max="1" width="18" style="3" customWidth="1"/>
    <col min="2" max="2" width="15.5703125" style="4" customWidth="1"/>
    <col min="3" max="3" width="66.7109375" style="3" customWidth="1"/>
    <col min="4" max="5" width="27.28515625" style="3" customWidth="1"/>
    <col min="6" max="6" width="20.5703125" style="11" bestFit="1" customWidth="1"/>
    <col min="7" max="7" width="37.42578125" style="3" customWidth="1"/>
    <col min="8" max="8" width="20" style="3" customWidth="1"/>
    <col min="9" max="9" width="38.140625" style="3" customWidth="1"/>
    <col min="10" max="10" width="10.85546875" style="9" bestFit="1" customWidth="1"/>
    <col min="11" max="11" width="18.85546875" style="5" bestFit="1" customWidth="1"/>
    <col min="12" max="12" width="16.7109375" style="3" bestFit="1" customWidth="1"/>
    <col min="13" max="13" width="13.28515625" style="9" bestFit="1" customWidth="1"/>
    <col min="14" max="14" width="20.5703125" style="9" bestFit="1" customWidth="1"/>
    <col min="15" max="15" width="19.42578125" style="3" bestFit="1" customWidth="1"/>
    <col min="16" max="16" width="20.7109375" style="3" bestFit="1" customWidth="1"/>
    <col min="17" max="17" width="16.5703125" style="9" customWidth="1"/>
    <col min="18" max="16384" width="8.85546875" style="3"/>
  </cols>
  <sheetData>
    <row r="1" spans="1:17" ht="23.25">
      <c r="A1" s="47" t="s">
        <v>995</v>
      </c>
      <c r="B1" s="48"/>
      <c r="C1" s="48"/>
      <c r="D1" s="48"/>
      <c r="E1" s="48"/>
      <c r="Q1" s="35"/>
    </row>
    <row r="2" spans="1:17" s="9" customFormat="1" ht="60.75" thickBot="1">
      <c r="A2" s="7" t="s">
        <v>0</v>
      </c>
      <c r="B2" s="7" t="s">
        <v>1</v>
      </c>
      <c r="C2" s="7" t="s">
        <v>2</v>
      </c>
      <c r="D2" s="7" t="s">
        <v>3</v>
      </c>
      <c r="E2" s="7" t="s">
        <v>4</v>
      </c>
      <c r="F2" s="12" t="s">
        <v>5</v>
      </c>
      <c r="G2" s="7" t="s">
        <v>6</v>
      </c>
      <c r="H2" s="7" t="s">
        <v>8</v>
      </c>
      <c r="I2" s="7" t="s">
        <v>9</v>
      </c>
      <c r="J2" s="7" t="s">
        <v>10</v>
      </c>
      <c r="K2" s="6" t="s">
        <v>11</v>
      </c>
      <c r="L2" s="7" t="s">
        <v>12</v>
      </c>
      <c r="M2" s="7" t="s">
        <v>13</v>
      </c>
      <c r="N2" s="14" t="s">
        <v>14</v>
      </c>
      <c r="O2" s="7" t="s">
        <v>16</v>
      </c>
      <c r="P2" s="7" t="s">
        <v>17</v>
      </c>
      <c r="Q2" s="7" t="s">
        <v>15</v>
      </c>
    </row>
    <row r="3" spans="1:17" s="59" customFormat="1" ht="60.75" thickBot="1">
      <c r="A3" s="51" t="s">
        <v>18</v>
      </c>
      <c r="B3" s="52" t="s">
        <v>19</v>
      </c>
      <c r="C3" s="53" t="s">
        <v>20</v>
      </c>
      <c r="D3" s="53" t="s">
        <v>21</v>
      </c>
      <c r="E3" s="53" t="s">
        <v>22</v>
      </c>
      <c r="F3" s="54">
        <v>0</v>
      </c>
      <c r="G3" s="53" t="s">
        <v>23</v>
      </c>
      <c r="H3" s="53" t="s">
        <v>25</v>
      </c>
      <c r="I3" s="53" t="s">
        <v>26</v>
      </c>
      <c r="J3" s="55">
        <v>1097</v>
      </c>
      <c r="K3" s="56">
        <v>0</v>
      </c>
      <c r="L3" s="53">
        <v>914</v>
      </c>
      <c r="M3" s="57" t="s">
        <v>27</v>
      </c>
      <c r="N3" s="57" t="s">
        <v>28</v>
      </c>
      <c r="O3" s="58">
        <v>1</v>
      </c>
      <c r="P3" s="58">
        <v>1</v>
      </c>
      <c r="Q3" s="57" t="s">
        <v>25</v>
      </c>
    </row>
    <row r="4" spans="1:17" s="59" customFormat="1" ht="45.75" thickBot="1">
      <c r="A4" s="51" t="s">
        <v>33</v>
      </c>
      <c r="B4" s="52">
        <v>43313</v>
      </c>
      <c r="C4" s="53" t="s">
        <v>34</v>
      </c>
      <c r="D4" s="53" t="s">
        <v>31</v>
      </c>
      <c r="E4" s="53" t="s">
        <v>35</v>
      </c>
      <c r="F4" s="54">
        <v>5100000000</v>
      </c>
      <c r="G4" s="53" t="s">
        <v>36</v>
      </c>
      <c r="H4" s="53"/>
      <c r="I4" s="53" t="s">
        <v>37</v>
      </c>
      <c r="J4" s="55">
        <v>516</v>
      </c>
      <c r="K4" s="56">
        <v>0</v>
      </c>
      <c r="L4" s="60">
        <v>1552</v>
      </c>
      <c r="M4" s="57">
        <v>43321</v>
      </c>
      <c r="N4" s="57">
        <v>44957</v>
      </c>
      <c r="O4" s="58">
        <v>0.85</v>
      </c>
      <c r="P4" s="58">
        <v>0.91</v>
      </c>
      <c r="Q4" s="57"/>
    </row>
    <row r="5" spans="1:17" s="59" customFormat="1" ht="60.75" thickBot="1">
      <c r="A5" s="51" t="s">
        <v>38</v>
      </c>
      <c r="B5" s="52" t="s">
        <v>39</v>
      </c>
      <c r="C5" s="53" t="s">
        <v>40</v>
      </c>
      <c r="D5" s="53" t="s">
        <v>21</v>
      </c>
      <c r="E5" s="53" t="s">
        <v>35</v>
      </c>
      <c r="F5" s="54">
        <v>8706030806</v>
      </c>
      <c r="G5" s="53" t="s">
        <v>41</v>
      </c>
      <c r="H5" s="53" t="s">
        <v>25</v>
      </c>
      <c r="I5" s="53" t="s">
        <v>42</v>
      </c>
      <c r="J5" s="55">
        <v>1096</v>
      </c>
      <c r="K5" s="56">
        <v>38000000</v>
      </c>
      <c r="L5" s="53">
        <v>270</v>
      </c>
      <c r="M5" s="57" t="s">
        <v>43</v>
      </c>
      <c r="N5" s="57">
        <v>44773</v>
      </c>
      <c r="O5" s="58">
        <v>0.91</v>
      </c>
      <c r="P5" s="58">
        <v>0.36</v>
      </c>
      <c r="Q5" s="57" t="s">
        <v>25</v>
      </c>
    </row>
    <row r="6" spans="1:17" s="59" customFormat="1" ht="30.75" thickBot="1">
      <c r="A6" s="51" t="s">
        <v>44</v>
      </c>
      <c r="B6" s="52" t="s">
        <v>45</v>
      </c>
      <c r="C6" s="53" t="s">
        <v>46</v>
      </c>
      <c r="D6" s="53" t="s">
        <v>47</v>
      </c>
      <c r="E6" s="53" t="s">
        <v>48</v>
      </c>
      <c r="F6" s="54">
        <v>6876970980</v>
      </c>
      <c r="G6" s="53" t="s">
        <v>49</v>
      </c>
      <c r="H6" s="53" t="s">
        <v>25</v>
      </c>
      <c r="I6" s="53" t="s">
        <v>50</v>
      </c>
      <c r="J6" s="55">
        <v>1096</v>
      </c>
      <c r="K6" s="56">
        <v>0</v>
      </c>
      <c r="L6" s="53">
        <v>276</v>
      </c>
      <c r="M6" s="57" t="s">
        <v>43</v>
      </c>
      <c r="N6" s="57" t="s">
        <v>51</v>
      </c>
      <c r="O6" s="58">
        <v>0.91</v>
      </c>
      <c r="P6" s="58">
        <v>0.59</v>
      </c>
      <c r="Q6" s="57" t="s">
        <v>25</v>
      </c>
    </row>
    <row r="7" spans="1:17" s="59" customFormat="1" ht="45.75" thickBot="1">
      <c r="A7" s="51" t="s">
        <v>52</v>
      </c>
      <c r="B7" s="52" t="s">
        <v>53</v>
      </c>
      <c r="C7" s="53" t="s">
        <v>54</v>
      </c>
      <c r="D7" s="53" t="s">
        <v>29</v>
      </c>
      <c r="E7" s="53" t="s">
        <v>35</v>
      </c>
      <c r="F7" s="54">
        <v>8515643947</v>
      </c>
      <c r="G7" s="53" t="s">
        <v>55</v>
      </c>
      <c r="H7" s="53" t="s">
        <v>25</v>
      </c>
      <c r="I7" s="53" t="s">
        <v>56</v>
      </c>
      <c r="J7" s="55">
        <v>1081</v>
      </c>
      <c r="K7" s="56">
        <v>2790880147</v>
      </c>
      <c r="L7" s="53">
        <v>273</v>
      </c>
      <c r="M7" s="57" t="s">
        <v>53</v>
      </c>
      <c r="N7" s="57">
        <v>44773</v>
      </c>
      <c r="O7" s="58">
        <v>0.87</v>
      </c>
      <c r="P7" s="58">
        <v>0.84</v>
      </c>
      <c r="Q7" s="57" t="s">
        <v>25</v>
      </c>
    </row>
    <row r="8" spans="1:17" s="59" customFormat="1" ht="90.75" thickBot="1">
      <c r="A8" s="51" t="s">
        <v>57</v>
      </c>
      <c r="B8" s="52" t="s">
        <v>58</v>
      </c>
      <c r="C8" s="53" t="s">
        <v>59</v>
      </c>
      <c r="D8" s="53" t="s">
        <v>31</v>
      </c>
      <c r="E8" s="53" t="s">
        <v>35</v>
      </c>
      <c r="F8" s="54">
        <v>0</v>
      </c>
      <c r="G8" s="53" t="s">
        <v>60</v>
      </c>
      <c r="H8" s="53" t="s">
        <v>25</v>
      </c>
      <c r="I8" s="53" t="s">
        <v>61</v>
      </c>
      <c r="J8" s="55">
        <v>1036</v>
      </c>
      <c r="K8" s="56">
        <v>0</v>
      </c>
      <c r="L8" s="53">
        <v>366</v>
      </c>
      <c r="M8" s="57" t="s">
        <v>62</v>
      </c>
      <c r="N8" s="57" t="s">
        <v>63</v>
      </c>
      <c r="O8" s="58">
        <v>0.85</v>
      </c>
      <c r="P8" s="58">
        <v>0</v>
      </c>
      <c r="Q8" s="57" t="s">
        <v>25</v>
      </c>
    </row>
    <row r="9" spans="1:17" s="59" customFormat="1" ht="45.75" thickBot="1">
      <c r="A9" s="51" t="s">
        <v>64</v>
      </c>
      <c r="B9" s="52" t="s">
        <v>65</v>
      </c>
      <c r="C9" s="53" t="s">
        <v>66</v>
      </c>
      <c r="D9" s="53" t="s">
        <v>21</v>
      </c>
      <c r="E9" s="53" t="s">
        <v>67</v>
      </c>
      <c r="F9" s="54">
        <v>1036732670</v>
      </c>
      <c r="G9" s="53" t="s">
        <v>68</v>
      </c>
      <c r="H9" s="53" t="s">
        <v>25</v>
      </c>
      <c r="I9" s="53" t="s">
        <v>56</v>
      </c>
      <c r="J9" s="55">
        <v>1066</v>
      </c>
      <c r="K9" s="56">
        <v>281620449</v>
      </c>
      <c r="L9" s="53">
        <f>270+212</f>
        <v>482</v>
      </c>
      <c r="M9" s="57" t="s">
        <v>62</v>
      </c>
      <c r="N9" s="57">
        <v>44773</v>
      </c>
      <c r="O9" s="58">
        <v>0.89</v>
      </c>
      <c r="P9" s="58">
        <v>0.89</v>
      </c>
      <c r="Q9" s="57" t="s">
        <v>25</v>
      </c>
    </row>
    <row r="10" spans="1:17" s="59" customFormat="1" ht="45.75" thickBot="1">
      <c r="A10" s="51" t="s">
        <v>69</v>
      </c>
      <c r="B10" s="52" t="s">
        <v>65</v>
      </c>
      <c r="C10" s="53" t="s">
        <v>70</v>
      </c>
      <c r="D10" s="53" t="s">
        <v>21</v>
      </c>
      <c r="E10" s="53" t="s">
        <v>67</v>
      </c>
      <c r="F10" s="54">
        <v>888259189</v>
      </c>
      <c r="G10" s="53" t="s">
        <v>68</v>
      </c>
      <c r="H10" s="53" t="s">
        <v>25</v>
      </c>
      <c r="I10" s="53" t="s">
        <v>56</v>
      </c>
      <c r="J10" s="55">
        <v>1066</v>
      </c>
      <c r="K10" s="56">
        <v>237709271</v>
      </c>
      <c r="L10" s="53">
        <v>270</v>
      </c>
      <c r="M10" s="57" t="s">
        <v>62</v>
      </c>
      <c r="N10" s="57" t="s">
        <v>51</v>
      </c>
      <c r="O10" s="58">
        <v>0.89</v>
      </c>
      <c r="P10" s="58">
        <v>0.89</v>
      </c>
      <c r="Q10" s="57" t="s">
        <v>25</v>
      </c>
    </row>
    <row r="11" spans="1:17" s="59" customFormat="1" ht="60.75" thickBot="1">
      <c r="A11" s="51" t="s">
        <v>71</v>
      </c>
      <c r="B11" s="52" t="s">
        <v>65</v>
      </c>
      <c r="C11" s="53" t="s">
        <v>72</v>
      </c>
      <c r="D11" s="53" t="s">
        <v>21</v>
      </c>
      <c r="E11" s="53" t="s">
        <v>67</v>
      </c>
      <c r="F11" s="54">
        <v>6939405622</v>
      </c>
      <c r="G11" s="53" t="s">
        <v>68</v>
      </c>
      <c r="H11" s="53" t="s">
        <v>25</v>
      </c>
      <c r="I11" s="53" t="s">
        <v>56</v>
      </c>
      <c r="J11" s="55">
        <v>1066</v>
      </c>
      <c r="K11" s="56">
        <f>90000000+1634494572</f>
        <v>1724494572</v>
      </c>
      <c r="L11" s="53">
        <f>258+243</f>
        <v>501</v>
      </c>
      <c r="M11" s="57" t="s">
        <v>62</v>
      </c>
      <c r="N11" s="57">
        <v>44773</v>
      </c>
      <c r="O11" s="58">
        <v>0.89</v>
      </c>
      <c r="P11" s="58">
        <v>0.89</v>
      </c>
      <c r="Q11" s="57" t="s">
        <v>25</v>
      </c>
    </row>
    <row r="12" spans="1:17" s="59" customFormat="1" ht="60.75" thickBot="1">
      <c r="A12" s="51" t="s">
        <v>73</v>
      </c>
      <c r="B12" s="52" t="s">
        <v>74</v>
      </c>
      <c r="C12" s="53" t="s">
        <v>75</v>
      </c>
      <c r="D12" s="53" t="s">
        <v>47</v>
      </c>
      <c r="E12" s="53" t="s">
        <v>35</v>
      </c>
      <c r="F12" s="54">
        <v>435332498</v>
      </c>
      <c r="G12" s="53" t="s">
        <v>76</v>
      </c>
      <c r="H12" s="53" t="s">
        <v>25</v>
      </c>
      <c r="I12" s="53" t="s">
        <v>77</v>
      </c>
      <c r="J12" s="55">
        <v>1049</v>
      </c>
      <c r="K12" s="56">
        <f>107835296+40000000+102119366</f>
        <v>249954662</v>
      </c>
      <c r="L12" s="53">
        <f>212+60</f>
        <v>272</v>
      </c>
      <c r="M12" s="57" t="s">
        <v>78</v>
      </c>
      <c r="N12" s="57">
        <v>44773</v>
      </c>
      <c r="O12" s="58">
        <v>0.91</v>
      </c>
      <c r="P12" s="58">
        <v>0.79</v>
      </c>
      <c r="Q12" s="57" t="s">
        <v>25</v>
      </c>
    </row>
    <row r="13" spans="1:17" s="59" customFormat="1" ht="60.75" thickBot="1">
      <c r="A13" s="51" t="s">
        <v>79</v>
      </c>
      <c r="B13" s="52" t="s">
        <v>80</v>
      </c>
      <c r="C13" s="53" t="s">
        <v>81</v>
      </c>
      <c r="D13" s="53" t="s">
        <v>29</v>
      </c>
      <c r="E13" s="53" t="s">
        <v>35</v>
      </c>
      <c r="F13" s="54">
        <v>979528426</v>
      </c>
      <c r="G13" s="53" t="s">
        <v>82</v>
      </c>
      <c r="H13" s="53" t="s">
        <v>25</v>
      </c>
      <c r="I13" s="53" t="s">
        <v>77</v>
      </c>
      <c r="J13" s="55">
        <v>1048</v>
      </c>
      <c r="K13" s="56">
        <f>97351396+242182579+48566833</f>
        <v>388100808</v>
      </c>
      <c r="L13" s="53">
        <f>212+60</f>
        <v>272</v>
      </c>
      <c r="M13" s="57" t="s">
        <v>83</v>
      </c>
      <c r="N13" s="57">
        <v>44773</v>
      </c>
      <c r="O13" s="58">
        <v>0.91</v>
      </c>
      <c r="P13" s="58">
        <v>0.79</v>
      </c>
      <c r="Q13" s="57" t="s">
        <v>25</v>
      </c>
    </row>
    <row r="14" spans="1:17" s="59" customFormat="1" ht="60.75" thickBot="1">
      <c r="A14" s="51" t="s">
        <v>84</v>
      </c>
      <c r="B14" s="52" t="s">
        <v>78</v>
      </c>
      <c r="C14" s="53" t="s">
        <v>85</v>
      </c>
      <c r="D14" s="53" t="s">
        <v>21</v>
      </c>
      <c r="E14" s="53" t="s">
        <v>35</v>
      </c>
      <c r="F14" s="54">
        <v>203599390</v>
      </c>
      <c r="G14" s="53" t="s">
        <v>86</v>
      </c>
      <c r="H14" s="53" t="s">
        <v>25</v>
      </c>
      <c r="I14" s="53" t="s">
        <v>87</v>
      </c>
      <c r="J14" s="55">
        <v>1047</v>
      </c>
      <c r="K14" s="56">
        <f>12063554+20000000+43235773</f>
        <v>75299327</v>
      </c>
      <c r="L14" s="53">
        <v>364</v>
      </c>
      <c r="M14" s="57" t="s">
        <v>88</v>
      </c>
      <c r="N14" s="57">
        <v>44865</v>
      </c>
      <c r="O14" s="58">
        <v>0.85</v>
      </c>
      <c r="P14" s="58">
        <v>0.79</v>
      </c>
      <c r="Q14" s="57" t="s">
        <v>25</v>
      </c>
    </row>
    <row r="15" spans="1:17" s="59" customFormat="1" ht="45.75" thickBot="1">
      <c r="A15" s="51" t="s">
        <v>89</v>
      </c>
      <c r="B15" s="52" t="s">
        <v>88</v>
      </c>
      <c r="C15" s="53" t="s">
        <v>90</v>
      </c>
      <c r="D15" s="53" t="s">
        <v>21</v>
      </c>
      <c r="E15" s="53" t="s">
        <v>32</v>
      </c>
      <c r="F15" s="54">
        <v>4064127086</v>
      </c>
      <c r="G15" s="53" t="s">
        <v>36</v>
      </c>
      <c r="H15" s="53" t="s">
        <v>25</v>
      </c>
      <c r="I15" s="53" t="s">
        <v>91</v>
      </c>
      <c r="J15" s="55">
        <v>1325</v>
      </c>
      <c r="K15" s="56">
        <v>87563495</v>
      </c>
      <c r="L15" s="53">
        <v>0</v>
      </c>
      <c r="M15" s="57" t="s">
        <v>92</v>
      </c>
      <c r="N15" s="57" t="s">
        <v>93</v>
      </c>
      <c r="O15" s="58">
        <v>0.86</v>
      </c>
      <c r="P15" s="58">
        <v>0.89</v>
      </c>
      <c r="Q15" s="57" t="s">
        <v>25</v>
      </c>
    </row>
    <row r="16" spans="1:17" s="59" customFormat="1" ht="75.75" thickBot="1">
      <c r="A16" s="51" t="s">
        <v>94</v>
      </c>
      <c r="B16" s="52" t="s">
        <v>95</v>
      </c>
      <c r="C16" s="53" t="s">
        <v>96</v>
      </c>
      <c r="D16" s="53" t="s">
        <v>97</v>
      </c>
      <c r="E16" s="53" t="s">
        <v>35</v>
      </c>
      <c r="F16" s="54">
        <v>32289810</v>
      </c>
      <c r="G16" s="53" t="s">
        <v>98</v>
      </c>
      <c r="H16" s="53" t="s">
        <v>25</v>
      </c>
      <c r="I16" s="53" t="s">
        <v>99</v>
      </c>
      <c r="J16" s="55">
        <v>1101</v>
      </c>
      <c r="K16" s="56">
        <v>6691860</v>
      </c>
      <c r="L16" s="53">
        <v>270</v>
      </c>
      <c r="M16" s="57" t="s">
        <v>100</v>
      </c>
      <c r="N16" s="57" t="s">
        <v>51</v>
      </c>
      <c r="O16" s="58">
        <v>0.91</v>
      </c>
      <c r="P16" s="58">
        <v>0.86</v>
      </c>
      <c r="Q16" s="57" t="s">
        <v>25</v>
      </c>
    </row>
    <row r="17" spans="1:17" s="59" customFormat="1" ht="60.75" thickBot="1">
      <c r="A17" s="51" t="s">
        <v>101</v>
      </c>
      <c r="B17" s="52" t="s">
        <v>95</v>
      </c>
      <c r="C17" s="53" t="s">
        <v>102</v>
      </c>
      <c r="D17" s="53" t="s">
        <v>29</v>
      </c>
      <c r="E17" s="53" t="s">
        <v>35</v>
      </c>
      <c r="F17" s="54">
        <v>2516895222</v>
      </c>
      <c r="G17" s="53" t="s">
        <v>103</v>
      </c>
      <c r="H17" s="53" t="s">
        <v>25</v>
      </c>
      <c r="I17" s="53" t="s">
        <v>77</v>
      </c>
      <c r="J17" s="55">
        <v>1038</v>
      </c>
      <c r="K17" s="56">
        <f>89395534+137635202+537820612</f>
        <v>764851348</v>
      </c>
      <c r="L17" s="53">
        <f>60+213</f>
        <v>273</v>
      </c>
      <c r="M17" s="57" t="s">
        <v>104</v>
      </c>
      <c r="N17" s="57">
        <v>44773</v>
      </c>
      <c r="O17" s="58">
        <v>0.91</v>
      </c>
      <c r="P17" s="58">
        <v>0.78</v>
      </c>
      <c r="Q17" s="57" t="s">
        <v>25</v>
      </c>
    </row>
    <row r="18" spans="1:17" s="59" customFormat="1" ht="75.75" thickBot="1">
      <c r="A18" s="51" t="s">
        <v>105</v>
      </c>
      <c r="B18" s="52" t="s">
        <v>100</v>
      </c>
      <c r="C18" s="53" t="s">
        <v>106</v>
      </c>
      <c r="D18" s="53" t="s">
        <v>97</v>
      </c>
      <c r="E18" s="53" t="s">
        <v>35</v>
      </c>
      <c r="F18" s="54">
        <v>77737950</v>
      </c>
      <c r="G18" s="53" t="s">
        <v>107</v>
      </c>
      <c r="H18" s="53" t="s">
        <v>25</v>
      </c>
      <c r="I18" s="53" t="s">
        <v>77</v>
      </c>
      <c r="J18" s="55">
        <v>1039</v>
      </c>
      <c r="K18" s="56">
        <v>0</v>
      </c>
      <c r="L18" s="53">
        <f>212+60</f>
        <v>272</v>
      </c>
      <c r="M18" s="57" t="s">
        <v>104</v>
      </c>
      <c r="N18" s="57">
        <v>44773</v>
      </c>
      <c r="O18" s="58">
        <v>0.91</v>
      </c>
      <c r="P18" s="58">
        <v>0.2</v>
      </c>
      <c r="Q18" s="57" t="s">
        <v>25</v>
      </c>
    </row>
    <row r="19" spans="1:17" s="59" customFormat="1" ht="60.75" thickBot="1">
      <c r="A19" s="51" t="s">
        <v>108</v>
      </c>
      <c r="B19" s="52" t="s">
        <v>100</v>
      </c>
      <c r="C19" s="53" t="s">
        <v>109</v>
      </c>
      <c r="D19" s="53" t="s">
        <v>29</v>
      </c>
      <c r="E19" s="53" t="s">
        <v>35</v>
      </c>
      <c r="F19" s="54">
        <v>830406580</v>
      </c>
      <c r="G19" s="53" t="s">
        <v>110</v>
      </c>
      <c r="H19" s="53" t="s">
        <v>25</v>
      </c>
      <c r="I19" s="53" t="s">
        <v>77</v>
      </c>
      <c r="J19" s="55">
        <v>1039</v>
      </c>
      <c r="K19" s="56">
        <f>51631351+73013271+185046761</f>
        <v>309691383</v>
      </c>
      <c r="L19" s="53">
        <f>60+212</f>
        <v>272</v>
      </c>
      <c r="M19" s="57" t="s">
        <v>104</v>
      </c>
      <c r="N19" s="57">
        <v>44773</v>
      </c>
      <c r="O19" s="58">
        <v>0.91</v>
      </c>
      <c r="P19" s="58">
        <v>0.87</v>
      </c>
      <c r="Q19" s="57" t="s">
        <v>25</v>
      </c>
    </row>
    <row r="20" spans="1:17" s="59" customFormat="1" ht="60.75" thickBot="1">
      <c r="A20" s="51" t="s">
        <v>111</v>
      </c>
      <c r="B20" s="52" t="s">
        <v>100</v>
      </c>
      <c r="C20" s="53" t="s">
        <v>112</v>
      </c>
      <c r="D20" s="53" t="s">
        <v>29</v>
      </c>
      <c r="E20" s="53" t="s">
        <v>35</v>
      </c>
      <c r="F20" s="54">
        <v>67335112067</v>
      </c>
      <c r="G20" s="53" t="s">
        <v>113</v>
      </c>
      <c r="H20" s="53" t="s">
        <v>36</v>
      </c>
      <c r="I20" s="53" t="s">
        <v>25</v>
      </c>
      <c r="J20" s="55">
        <v>943</v>
      </c>
      <c r="K20" s="56">
        <v>0</v>
      </c>
      <c r="L20" s="53">
        <v>362</v>
      </c>
      <c r="M20" s="57" t="s">
        <v>114</v>
      </c>
      <c r="N20" s="57">
        <v>44769</v>
      </c>
      <c r="O20" s="58">
        <v>0.87</v>
      </c>
      <c r="P20" s="58">
        <v>0.69</v>
      </c>
      <c r="Q20" s="57" t="s">
        <v>25</v>
      </c>
    </row>
    <row r="21" spans="1:17" s="59" customFormat="1" ht="60.75" thickBot="1">
      <c r="A21" s="51" t="s">
        <v>115</v>
      </c>
      <c r="B21" s="52" t="s">
        <v>104</v>
      </c>
      <c r="C21" s="53" t="s">
        <v>116</v>
      </c>
      <c r="D21" s="53" t="s">
        <v>21</v>
      </c>
      <c r="E21" s="53" t="s">
        <v>35</v>
      </c>
      <c r="F21" s="54">
        <v>962469840</v>
      </c>
      <c r="G21" s="53" t="s">
        <v>117</v>
      </c>
      <c r="H21" s="53" t="s">
        <v>25</v>
      </c>
      <c r="I21" s="53" t="s">
        <v>56</v>
      </c>
      <c r="J21" s="55">
        <v>1039</v>
      </c>
      <c r="K21" s="56">
        <f>47351506+204387350</f>
        <v>251738856</v>
      </c>
      <c r="L21" s="53">
        <f>60+212</f>
        <v>272</v>
      </c>
      <c r="M21" s="57" t="s">
        <v>104</v>
      </c>
      <c r="N21" s="57">
        <v>44773</v>
      </c>
      <c r="O21" s="58">
        <v>0.9</v>
      </c>
      <c r="P21" s="58">
        <v>0.76</v>
      </c>
      <c r="Q21" s="57" t="s">
        <v>25</v>
      </c>
    </row>
    <row r="22" spans="1:17" s="59" customFormat="1" ht="75.75" thickBot="1">
      <c r="A22" s="51" t="s">
        <v>118</v>
      </c>
      <c r="B22" s="52" t="s">
        <v>104</v>
      </c>
      <c r="C22" s="53" t="s">
        <v>119</v>
      </c>
      <c r="D22" s="53" t="s">
        <v>47</v>
      </c>
      <c r="E22" s="53" t="s">
        <v>35</v>
      </c>
      <c r="F22" s="54">
        <v>356070989</v>
      </c>
      <c r="G22" s="53" t="s">
        <v>120</v>
      </c>
      <c r="H22" s="53" t="s">
        <v>25</v>
      </c>
      <c r="I22" s="53" t="s">
        <v>77</v>
      </c>
      <c r="J22" s="55">
        <v>1039</v>
      </c>
      <c r="K22" s="56">
        <f>9875722+35394590</f>
        <v>45270312</v>
      </c>
      <c r="L22" s="53">
        <f>60+212</f>
        <v>272</v>
      </c>
      <c r="M22" s="57" t="s">
        <v>104</v>
      </c>
      <c r="N22" s="57">
        <v>44773</v>
      </c>
      <c r="O22" s="58">
        <v>0.91</v>
      </c>
      <c r="P22" s="58">
        <v>0.51</v>
      </c>
      <c r="Q22" s="57" t="s">
        <v>25</v>
      </c>
    </row>
    <row r="23" spans="1:17" s="59" customFormat="1" ht="30.75" thickBot="1">
      <c r="A23" s="51" t="s">
        <v>121</v>
      </c>
      <c r="B23" s="52" t="s">
        <v>104</v>
      </c>
      <c r="C23" s="53" t="s">
        <v>122</v>
      </c>
      <c r="D23" s="53" t="s">
        <v>29</v>
      </c>
      <c r="E23" s="53" t="s">
        <v>30</v>
      </c>
      <c r="F23" s="54">
        <v>6464723502</v>
      </c>
      <c r="G23" s="53" t="s">
        <v>123</v>
      </c>
      <c r="H23" s="53" t="s">
        <v>124</v>
      </c>
      <c r="I23" s="53" t="s">
        <v>25</v>
      </c>
      <c r="J23" s="55">
        <v>1039</v>
      </c>
      <c r="K23" s="56">
        <v>1547664986</v>
      </c>
      <c r="L23" s="53">
        <f>87+162</f>
        <v>249</v>
      </c>
      <c r="M23" s="57" t="s">
        <v>104</v>
      </c>
      <c r="N23" s="57">
        <v>44662</v>
      </c>
      <c r="O23" s="58">
        <v>0.93</v>
      </c>
      <c r="P23" s="58">
        <v>0.69</v>
      </c>
      <c r="Q23" s="57" t="s">
        <v>25</v>
      </c>
    </row>
    <row r="24" spans="1:17" s="59" customFormat="1" ht="75.75" thickBot="1">
      <c r="A24" s="51" t="s">
        <v>125</v>
      </c>
      <c r="B24" s="52" t="s">
        <v>104</v>
      </c>
      <c r="C24" s="53" t="s">
        <v>126</v>
      </c>
      <c r="D24" s="53" t="s">
        <v>29</v>
      </c>
      <c r="E24" s="53" t="s">
        <v>127</v>
      </c>
      <c r="F24" s="54">
        <v>45988156867</v>
      </c>
      <c r="G24" s="53" t="s">
        <v>128</v>
      </c>
      <c r="H24" s="53" t="s">
        <v>25</v>
      </c>
      <c r="I24" s="53" t="s">
        <v>61</v>
      </c>
      <c r="J24" s="55">
        <v>1037</v>
      </c>
      <c r="K24" s="56">
        <v>0</v>
      </c>
      <c r="L24" s="53">
        <v>365</v>
      </c>
      <c r="M24" s="57" t="s">
        <v>129</v>
      </c>
      <c r="N24" s="57" t="s">
        <v>63</v>
      </c>
      <c r="O24" s="58">
        <v>0.85</v>
      </c>
      <c r="P24" s="58">
        <v>0.97</v>
      </c>
      <c r="Q24" s="57" t="s">
        <v>25</v>
      </c>
    </row>
    <row r="25" spans="1:17" s="59" customFormat="1" ht="60.75" thickBot="1">
      <c r="A25" s="51" t="s">
        <v>130</v>
      </c>
      <c r="B25" s="52" t="s">
        <v>131</v>
      </c>
      <c r="C25" s="53" t="s">
        <v>132</v>
      </c>
      <c r="D25" s="53" t="s">
        <v>47</v>
      </c>
      <c r="E25" s="53" t="s">
        <v>35</v>
      </c>
      <c r="F25" s="54">
        <v>790845072</v>
      </c>
      <c r="G25" s="53" t="s">
        <v>133</v>
      </c>
      <c r="H25" s="53" t="s">
        <v>25</v>
      </c>
      <c r="I25" s="53" t="s">
        <v>134</v>
      </c>
      <c r="J25" s="55">
        <v>666</v>
      </c>
      <c r="K25" s="56">
        <f>12000000+427293186</f>
        <v>439293186</v>
      </c>
      <c r="L25" s="53">
        <f>75+326</f>
        <v>401</v>
      </c>
      <c r="M25" s="57" t="s">
        <v>135</v>
      </c>
      <c r="N25" s="57">
        <v>44718</v>
      </c>
      <c r="O25" s="58">
        <v>0.95</v>
      </c>
      <c r="P25" s="58">
        <v>0.84</v>
      </c>
      <c r="Q25" s="57" t="s">
        <v>25</v>
      </c>
    </row>
    <row r="26" spans="1:17" s="59" customFormat="1" ht="75.75" thickBot="1">
      <c r="A26" s="51" t="s">
        <v>136</v>
      </c>
      <c r="B26" s="52" t="s">
        <v>137</v>
      </c>
      <c r="C26" s="53" t="s">
        <v>138</v>
      </c>
      <c r="D26" s="53" t="s">
        <v>21</v>
      </c>
      <c r="E26" s="53" t="s">
        <v>67</v>
      </c>
      <c r="F26" s="54">
        <v>12904834814</v>
      </c>
      <c r="G26" s="53" t="s">
        <v>139</v>
      </c>
      <c r="H26" s="53" t="s">
        <v>25</v>
      </c>
      <c r="I26" s="53" t="s">
        <v>140</v>
      </c>
      <c r="J26" s="55">
        <v>1019</v>
      </c>
      <c r="K26" s="56">
        <v>0</v>
      </c>
      <c r="L26" s="53">
        <v>0</v>
      </c>
      <c r="M26" s="57" t="s">
        <v>141</v>
      </c>
      <c r="N26" s="57" t="s">
        <v>142</v>
      </c>
      <c r="O26" s="58">
        <v>0.91</v>
      </c>
      <c r="P26" s="58">
        <v>0.91</v>
      </c>
      <c r="Q26" s="57" t="s">
        <v>25</v>
      </c>
    </row>
    <row r="27" spans="1:17" s="59" customFormat="1" ht="60.75" thickBot="1">
      <c r="A27" s="51" t="s">
        <v>143</v>
      </c>
      <c r="B27" s="52" t="s">
        <v>144</v>
      </c>
      <c r="C27" s="53" t="s">
        <v>145</v>
      </c>
      <c r="D27" s="53" t="s">
        <v>29</v>
      </c>
      <c r="E27" s="53" t="s">
        <v>35</v>
      </c>
      <c r="F27" s="54">
        <v>7190000000</v>
      </c>
      <c r="G27" s="53" t="s">
        <v>146</v>
      </c>
      <c r="H27" s="53" t="s">
        <v>25</v>
      </c>
      <c r="I27" s="53" t="s">
        <v>147</v>
      </c>
      <c r="J27" s="55">
        <v>463</v>
      </c>
      <c r="K27" s="56">
        <v>0</v>
      </c>
      <c r="L27" s="53">
        <f>420+335</f>
        <v>755</v>
      </c>
      <c r="M27" s="57" t="s">
        <v>148</v>
      </c>
      <c r="N27" s="57">
        <v>44865</v>
      </c>
      <c r="O27" s="58">
        <v>0.74</v>
      </c>
      <c r="P27" s="58">
        <v>0</v>
      </c>
      <c r="Q27" s="61"/>
    </row>
    <row r="28" spans="1:17" s="59" customFormat="1" ht="60.75" thickBot="1">
      <c r="A28" s="51" t="s">
        <v>149</v>
      </c>
      <c r="B28" s="52" t="s">
        <v>150</v>
      </c>
      <c r="C28" s="53" t="s">
        <v>151</v>
      </c>
      <c r="D28" s="53" t="s">
        <v>31</v>
      </c>
      <c r="E28" s="53" t="s">
        <v>152</v>
      </c>
      <c r="F28" s="54">
        <v>649999896</v>
      </c>
      <c r="G28" s="53" t="s">
        <v>153</v>
      </c>
      <c r="H28" s="53" t="s">
        <v>25</v>
      </c>
      <c r="I28" s="53" t="s">
        <v>147</v>
      </c>
      <c r="J28" s="55">
        <v>384</v>
      </c>
      <c r="K28" s="56">
        <v>0</v>
      </c>
      <c r="L28" s="53">
        <v>543</v>
      </c>
      <c r="M28" s="57" t="s">
        <v>154</v>
      </c>
      <c r="N28" s="57">
        <v>44773</v>
      </c>
      <c r="O28" s="58">
        <v>0.99</v>
      </c>
      <c r="P28" s="58">
        <v>0.54</v>
      </c>
      <c r="Q28" s="61"/>
    </row>
    <row r="29" spans="1:17" s="59" customFormat="1" ht="30.75" thickBot="1">
      <c r="A29" s="51" t="s">
        <v>156</v>
      </c>
      <c r="B29" s="52" t="s">
        <v>157</v>
      </c>
      <c r="C29" s="53" t="s">
        <v>158</v>
      </c>
      <c r="D29" s="53" t="s">
        <v>47</v>
      </c>
      <c r="E29" s="53" t="s">
        <v>35</v>
      </c>
      <c r="F29" s="54">
        <v>13000000</v>
      </c>
      <c r="G29" s="53" t="s">
        <v>159</v>
      </c>
      <c r="H29" s="53" t="s">
        <v>25</v>
      </c>
      <c r="I29" s="53" t="s">
        <v>160</v>
      </c>
      <c r="J29" s="55">
        <v>822</v>
      </c>
      <c r="K29" s="56">
        <v>0</v>
      </c>
      <c r="L29" s="53">
        <v>130</v>
      </c>
      <c r="M29" s="57" t="s">
        <v>161</v>
      </c>
      <c r="N29" s="57" t="s">
        <v>51</v>
      </c>
      <c r="O29" s="58">
        <v>0.68</v>
      </c>
      <c r="P29" s="58">
        <v>0.66</v>
      </c>
      <c r="Q29" s="57" t="s">
        <v>25</v>
      </c>
    </row>
    <row r="30" spans="1:17" s="59" customFormat="1" ht="90.75" thickBot="1">
      <c r="A30" s="51" t="s">
        <v>162</v>
      </c>
      <c r="B30" s="52" t="s">
        <v>157</v>
      </c>
      <c r="C30" s="53" t="s">
        <v>163</v>
      </c>
      <c r="D30" s="53" t="s">
        <v>31</v>
      </c>
      <c r="E30" s="53" t="s">
        <v>152</v>
      </c>
      <c r="F30" s="54">
        <v>1877463782</v>
      </c>
      <c r="G30" s="53" t="s">
        <v>164</v>
      </c>
      <c r="H30" s="53" t="s">
        <v>25</v>
      </c>
      <c r="I30" s="53" t="s">
        <v>147</v>
      </c>
      <c r="J30" s="55">
        <v>716</v>
      </c>
      <c r="K30" s="56">
        <v>0</v>
      </c>
      <c r="L30" s="53">
        <v>90</v>
      </c>
      <c r="M30" s="57" t="s">
        <v>161</v>
      </c>
      <c r="N30" s="57" t="s">
        <v>165</v>
      </c>
      <c r="O30" s="58">
        <v>0.67</v>
      </c>
      <c r="P30" s="58">
        <v>0.88</v>
      </c>
      <c r="Q30" s="57" t="s">
        <v>25</v>
      </c>
    </row>
    <row r="31" spans="1:17" s="59" customFormat="1" ht="15.75" thickBot="1">
      <c r="A31" s="51" t="s">
        <v>167</v>
      </c>
      <c r="B31" s="52" t="s">
        <v>168</v>
      </c>
      <c r="C31" s="53" t="s">
        <v>169</v>
      </c>
      <c r="D31" s="53" t="s">
        <v>47</v>
      </c>
      <c r="E31" s="53" t="s">
        <v>35</v>
      </c>
      <c r="F31" s="54">
        <v>130557536</v>
      </c>
      <c r="G31" s="53" t="s">
        <v>170</v>
      </c>
      <c r="H31" s="53" t="s">
        <v>25</v>
      </c>
      <c r="I31" s="53" t="s">
        <v>171</v>
      </c>
      <c r="J31" s="55">
        <v>182</v>
      </c>
      <c r="K31" s="56">
        <v>0</v>
      </c>
      <c r="L31" s="53">
        <v>301</v>
      </c>
      <c r="M31" s="57" t="s">
        <v>168</v>
      </c>
      <c r="N31" s="57" t="s">
        <v>172</v>
      </c>
      <c r="O31" s="58">
        <v>0.89</v>
      </c>
      <c r="P31" s="58">
        <v>0.83</v>
      </c>
      <c r="Q31" s="57" t="s">
        <v>25</v>
      </c>
    </row>
    <row r="32" spans="1:17" s="59" customFormat="1" ht="30.75" thickBot="1">
      <c r="A32" s="51" t="s">
        <v>173</v>
      </c>
      <c r="B32" s="52" t="s">
        <v>174</v>
      </c>
      <c r="C32" s="53" t="s">
        <v>175</v>
      </c>
      <c r="D32" s="53" t="s">
        <v>47</v>
      </c>
      <c r="E32" s="53" t="s">
        <v>48</v>
      </c>
      <c r="F32" s="54">
        <v>1331391631</v>
      </c>
      <c r="G32" s="53" t="s">
        <v>176</v>
      </c>
      <c r="H32" s="53" t="s">
        <v>25</v>
      </c>
      <c r="I32" s="53" t="s">
        <v>56</v>
      </c>
      <c r="J32" s="55">
        <v>596</v>
      </c>
      <c r="K32" s="56">
        <v>0</v>
      </c>
      <c r="L32" s="53">
        <v>0</v>
      </c>
      <c r="M32" s="57" t="s">
        <v>177</v>
      </c>
      <c r="N32" s="57" t="s">
        <v>142</v>
      </c>
      <c r="O32" s="58">
        <v>0.38</v>
      </c>
      <c r="P32" s="58">
        <v>0.33</v>
      </c>
      <c r="Q32" s="57" t="s">
        <v>25</v>
      </c>
    </row>
    <row r="33" spans="1:17" s="59" customFormat="1" ht="45.75" thickBot="1">
      <c r="A33" s="51" t="s">
        <v>178</v>
      </c>
      <c r="B33" s="52" t="s">
        <v>179</v>
      </c>
      <c r="C33" s="53" t="s">
        <v>180</v>
      </c>
      <c r="D33" s="53" t="s">
        <v>47</v>
      </c>
      <c r="E33" s="53" t="s">
        <v>35</v>
      </c>
      <c r="F33" s="54">
        <v>3002095018</v>
      </c>
      <c r="G33" s="53" t="s">
        <v>181</v>
      </c>
      <c r="H33" s="53" t="s">
        <v>25</v>
      </c>
      <c r="I33" s="53" t="s">
        <v>182</v>
      </c>
      <c r="J33" s="55">
        <v>587</v>
      </c>
      <c r="K33" s="56">
        <v>0</v>
      </c>
      <c r="L33" s="53">
        <v>0</v>
      </c>
      <c r="M33" s="57" t="s">
        <v>183</v>
      </c>
      <c r="N33" s="57" t="s">
        <v>184</v>
      </c>
      <c r="O33" s="58">
        <v>0.03</v>
      </c>
      <c r="P33" s="58">
        <v>0</v>
      </c>
      <c r="Q33" s="57" t="s">
        <v>25</v>
      </c>
    </row>
    <row r="34" spans="1:17" s="59" customFormat="1" ht="60.75" thickBot="1">
      <c r="A34" s="51" t="s">
        <v>185</v>
      </c>
      <c r="B34" s="52" t="s">
        <v>186</v>
      </c>
      <c r="C34" s="53" t="s">
        <v>187</v>
      </c>
      <c r="D34" s="53" t="s">
        <v>47</v>
      </c>
      <c r="E34" s="53" t="s">
        <v>35</v>
      </c>
      <c r="F34" s="54">
        <v>21310853120</v>
      </c>
      <c r="G34" s="53" t="s">
        <v>188</v>
      </c>
      <c r="H34" s="53" t="s">
        <v>25</v>
      </c>
      <c r="I34" s="53" t="s">
        <v>189</v>
      </c>
      <c r="J34" s="55">
        <v>44774</v>
      </c>
      <c r="K34" s="56">
        <v>0</v>
      </c>
      <c r="L34" s="53">
        <v>0</v>
      </c>
      <c r="M34" s="57" t="s">
        <v>190</v>
      </c>
      <c r="N34" s="57" t="s">
        <v>51</v>
      </c>
      <c r="O34" s="58">
        <v>0.7</v>
      </c>
      <c r="P34" s="58">
        <v>0.61</v>
      </c>
      <c r="Q34" s="57" t="s">
        <v>25</v>
      </c>
    </row>
    <row r="35" spans="1:17" s="59" customFormat="1" ht="45.75" thickBot="1">
      <c r="A35" s="51" t="s">
        <v>191</v>
      </c>
      <c r="B35" s="52" t="s">
        <v>192</v>
      </c>
      <c r="C35" s="53" t="s">
        <v>193</v>
      </c>
      <c r="D35" s="53" t="s">
        <v>47</v>
      </c>
      <c r="E35" s="53" t="s">
        <v>48</v>
      </c>
      <c r="F35" s="54">
        <v>19754808632</v>
      </c>
      <c r="G35" s="53" t="s">
        <v>194</v>
      </c>
      <c r="H35" s="53" t="s">
        <v>25</v>
      </c>
      <c r="I35" s="53" t="s">
        <v>189</v>
      </c>
      <c r="J35" s="55">
        <v>365</v>
      </c>
      <c r="K35" s="56">
        <v>0</v>
      </c>
      <c r="L35" s="53">
        <v>180</v>
      </c>
      <c r="M35" s="57" t="s">
        <v>195</v>
      </c>
      <c r="N35" s="57" t="s">
        <v>196</v>
      </c>
      <c r="O35" s="58">
        <v>0.85</v>
      </c>
      <c r="P35" s="58">
        <v>0.61</v>
      </c>
      <c r="Q35" s="57" t="s">
        <v>25</v>
      </c>
    </row>
    <row r="36" spans="1:17" s="59" customFormat="1" ht="75.75" thickBot="1">
      <c r="A36" s="51" t="s">
        <v>197</v>
      </c>
      <c r="B36" s="52" t="s">
        <v>198</v>
      </c>
      <c r="C36" s="53" t="s">
        <v>199</v>
      </c>
      <c r="D36" s="53" t="s">
        <v>47</v>
      </c>
      <c r="E36" s="53" t="s">
        <v>35</v>
      </c>
      <c r="F36" s="54">
        <v>216177520</v>
      </c>
      <c r="G36" s="53" t="s">
        <v>200</v>
      </c>
      <c r="H36" s="53" t="s">
        <v>25</v>
      </c>
      <c r="I36" s="53" t="s">
        <v>201</v>
      </c>
      <c r="J36" s="55">
        <v>573</v>
      </c>
      <c r="K36" s="56">
        <v>0</v>
      </c>
      <c r="L36" s="53">
        <v>0</v>
      </c>
      <c r="M36" s="57" t="s">
        <v>202</v>
      </c>
      <c r="N36" s="57" t="s">
        <v>51</v>
      </c>
      <c r="O36" s="58">
        <v>0.7</v>
      </c>
      <c r="P36" s="58">
        <v>0.65</v>
      </c>
      <c r="Q36" s="57" t="s">
        <v>25</v>
      </c>
    </row>
    <row r="37" spans="1:17" s="59" customFormat="1" ht="30.75" thickBot="1">
      <c r="A37" s="51" t="s">
        <v>203</v>
      </c>
      <c r="B37" s="52" t="s">
        <v>195</v>
      </c>
      <c r="C37" s="53" t="s">
        <v>204</v>
      </c>
      <c r="D37" s="53" t="s">
        <v>47</v>
      </c>
      <c r="E37" s="53" t="s">
        <v>48</v>
      </c>
      <c r="F37" s="54">
        <v>406000000</v>
      </c>
      <c r="G37" s="53" t="s">
        <v>205</v>
      </c>
      <c r="H37" s="53" t="s">
        <v>206</v>
      </c>
      <c r="I37" s="53" t="s">
        <v>25</v>
      </c>
      <c r="J37" s="55">
        <v>181</v>
      </c>
      <c r="K37" s="56">
        <v>0</v>
      </c>
      <c r="L37" s="53">
        <v>0</v>
      </c>
      <c r="M37" s="57">
        <v>44211</v>
      </c>
      <c r="N37" s="57">
        <v>44615</v>
      </c>
      <c r="O37" s="58">
        <v>1</v>
      </c>
      <c r="P37" s="58">
        <v>0.75463787438423646</v>
      </c>
      <c r="Q37" s="61"/>
    </row>
    <row r="38" spans="1:17" s="59" customFormat="1" ht="60.75" thickBot="1">
      <c r="A38" s="51" t="s">
        <v>207</v>
      </c>
      <c r="B38" s="52" t="s">
        <v>195</v>
      </c>
      <c r="C38" s="53" t="s">
        <v>208</v>
      </c>
      <c r="D38" s="53" t="s">
        <v>97</v>
      </c>
      <c r="E38" s="53" t="s">
        <v>32</v>
      </c>
      <c r="F38" s="54">
        <v>35000000</v>
      </c>
      <c r="G38" s="53" t="s">
        <v>206</v>
      </c>
      <c r="H38" s="53" t="s">
        <v>25</v>
      </c>
      <c r="I38" s="53" t="s">
        <v>209</v>
      </c>
      <c r="J38" s="55">
        <v>181</v>
      </c>
      <c r="K38" s="56">
        <v>0</v>
      </c>
      <c r="L38" s="53">
        <v>0</v>
      </c>
      <c r="M38" s="57" t="s">
        <v>210</v>
      </c>
      <c r="N38" s="57">
        <v>44615</v>
      </c>
      <c r="O38" s="58">
        <v>1</v>
      </c>
      <c r="P38" s="58">
        <v>0.7546511142857143</v>
      </c>
      <c r="Q38" s="57" t="s">
        <v>25</v>
      </c>
    </row>
    <row r="39" spans="1:17" s="59" customFormat="1" ht="45.75" thickBot="1">
      <c r="A39" s="51" t="s">
        <v>211</v>
      </c>
      <c r="B39" s="52" t="s">
        <v>212</v>
      </c>
      <c r="C39" s="53" t="s">
        <v>213</v>
      </c>
      <c r="D39" s="53" t="s">
        <v>29</v>
      </c>
      <c r="E39" s="53" t="s">
        <v>35</v>
      </c>
      <c r="F39" s="54">
        <v>15454050000</v>
      </c>
      <c r="G39" s="53" t="s">
        <v>214</v>
      </c>
      <c r="H39" s="53" t="s">
        <v>25</v>
      </c>
      <c r="I39" s="53" t="s">
        <v>182</v>
      </c>
      <c r="J39" s="55">
        <v>574</v>
      </c>
      <c r="K39" s="56">
        <v>0</v>
      </c>
      <c r="L39" s="53">
        <v>0</v>
      </c>
      <c r="M39" s="57" t="s">
        <v>215</v>
      </c>
      <c r="N39" s="57" t="s">
        <v>51</v>
      </c>
      <c r="O39" s="58">
        <v>0.8</v>
      </c>
      <c r="P39" s="58">
        <v>0.83</v>
      </c>
      <c r="Q39" s="57" t="s">
        <v>25</v>
      </c>
    </row>
    <row r="40" spans="1:17" s="59" customFormat="1" ht="90.75" thickBot="1">
      <c r="A40" s="51" t="s">
        <v>216</v>
      </c>
      <c r="B40" s="52" t="s">
        <v>217</v>
      </c>
      <c r="C40" s="53" t="s">
        <v>218</v>
      </c>
      <c r="D40" s="53" t="s">
        <v>31</v>
      </c>
      <c r="E40" s="53" t="s">
        <v>32</v>
      </c>
      <c r="F40" s="54">
        <v>104600000</v>
      </c>
      <c r="G40" s="53" t="s">
        <v>219</v>
      </c>
      <c r="H40" s="53" t="s">
        <v>25</v>
      </c>
      <c r="I40" s="53" t="s">
        <v>220</v>
      </c>
      <c r="J40" s="55">
        <v>44573</v>
      </c>
      <c r="K40" s="56">
        <v>0</v>
      </c>
      <c r="L40" s="53">
        <v>0</v>
      </c>
      <c r="M40" s="57" t="s">
        <v>190</v>
      </c>
      <c r="N40" s="57" t="s">
        <v>221</v>
      </c>
      <c r="O40" s="58">
        <v>0.91500000000000004</v>
      </c>
      <c r="P40" s="58">
        <v>0.9</v>
      </c>
      <c r="Q40" s="57" t="s">
        <v>25</v>
      </c>
    </row>
    <row r="41" spans="1:17" s="59" customFormat="1" ht="75.75" thickBot="1">
      <c r="A41" s="51" t="s">
        <v>222</v>
      </c>
      <c r="B41" s="52" t="s">
        <v>217</v>
      </c>
      <c r="C41" s="53" t="s">
        <v>223</v>
      </c>
      <c r="D41" s="53" t="s">
        <v>31</v>
      </c>
      <c r="E41" s="53" t="s">
        <v>32</v>
      </c>
      <c r="F41" s="54">
        <v>928000000</v>
      </c>
      <c r="G41" s="53" t="s">
        <v>224</v>
      </c>
      <c r="H41" s="53" t="s">
        <v>25</v>
      </c>
      <c r="I41" s="53" t="s">
        <v>182</v>
      </c>
      <c r="J41" s="55">
        <v>44774</v>
      </c>
      <c r="K41" s="56">
        <v>0</v>
      </c>
      <c r="L41" s="53">
        <v>0</v>
      </c>
      <c r="M41" s="57" t="s">
        <v>225</v>
      </c>
      <c r="N41" s="57" t="s">
        <v>51</v>
      </c>
      <c r="O41" s="58">
        <v>0.84</v>
      </c>
      <c r="P41" s="58">
        <v>0.88</v>
      </c>
      <c r="Q41" s="57" t="s">
        <v>25</v>
      </c>
    </row>
    <row r="42" spans="1:17" s="59" customFormat="1" ht="45.75" thickBot="1">
      <c r="A42" s="51" t="s">
        <v>226</v>
      </c>
      <c r="B42" s="52" t="s">
        <v>217</v>
      </c>
      <c r="C42" s="53" t="s">
        <v>227</v>
      </c>
      <c r="D42" s="53" t="s">
        <v>31</v>
      </c>
      <c r="E42" s="53" t="s">
        <v>152</v>
      </c>
      <c r="F42" s="54">
        <v>768759846</v>
      </c>
      <c r="G42" s="53" t="s">
        <v>228</v>
      </c>
      <c r="H42" s="53" t="s">
        <v>219</v>
      </c>
      <c r="I42" s="53" t="s">
        <v>25</v>
      </c>
      <c r="J42" s="55">
        <v>365</v>
      </c>
      <c r="K42" s="56">
        <v>0</v>
      </c>
      <c r="L42" s="53">
        <v>0</v>
      </c>
      <c r="M42" s="57" t="s">
        <v>202</v>
      </c>
      <c r="N42" s="57" t="s">
        <v>229</v>
      </c>
      <c r="O42" s="58">
        <v>0.91500000000000004</v>
      </c>
      <c r="P42" s="58">
        <v>0.9</v>
      </c>
      <c r="Q42" s="57" t="s">
        <v>25</v>
      </c>
    </row>
    <row r="43" spans="1:17" s="59" customFormat="1" ht="60.75" thickBot="1">
      <c r="A43" s="51" t="s">
        <v>230</v>
      </c>
      <c r="B43" s="52" t="s">
        <v>195</v>
      </c>
      <c r="C43" s="53" t="s">
        <v>231</v>
      </c>
      <c r="D43" s="53" t="s">
        <v>31</v>
      </c>
      <c r="E43" s="53" t="s">
        <v>32</v>
      </c>
      <c r="F43" s="54">
        <v>1581283377</v>
      </c>
      <c r="G43" s="53" t="s">
        <v>232</v>
      </c>
      <c r="H43" s="53" t="s">
        <v>25</v>
      </c>
      <c r="I43" s="53" t="s">
        <v>189</v>
      </c>
      <c r="J43" s="55">
        <v>44789</v>
      </c>
      <c r="K43" s="56">
        <v>0</v>
      </c>
      <c r="L43" s="53">
        <v>0</v>
      </c>
      <c r="M43" s="57" t="s">
        <v>210</v>
      </c>
      <c r="N43" s="57" t="s">
        <v>233</v>
      </c>
      <c r="O43" s="58">
        <v>0.77</v>
      </c>
      <c r="P43" s="58">
        <v>0.76</v>
      </c>
      <c r="Q43" s="57" t="s">
        <v>25</v>
      </c>
    </row>
    <row r="44" spans="1:17" s="59" customFormat="1" ht="30.75" thickBot="1">
      <c r="A44" s="51" t="s">
        <v>234</v>
      </c>
      <c r="B44" s="52" t="s">
        <v>195</v>
      </c>
      <c r="C44" s="53" t="s">
        <v>235</v>
      </c>
      <c r="D44" s="53" t="s">
        <v>31</v>
      </c>
      <c r="E44" s="53" t="s">
        <v>152</v>
      </c>
      <c r="F44" s="54">
        <v>1344474230</v>
      </c>
      <c r="G44" s="53" t="s">
        <v>236</v>
      </c>
      <c r="H44" s="53" t="s">
        <v>237</v>
      </c>
      <c r="I44" s="53" t="s">
        <v>25</v>
      </c>
      <c r="J44" s="55">
        <v>44574</v>
      </c>
      <c r="K44" s="56">
        <v>528357782.27999997</v>
      </c>
      <c r="L44" s="53">
        <v>144</v>
      </c>
      <c r="M44" s="57" t="s">
        <v>238</v>
      </c>
      <c r="N44" s="57" t="s">
        <v>239</v>
      </c>
      <c r="O44" s="58">
        <v>0.38</v>
      </c>
      <c r="P44" s="58">
        <v>0</v>
      </c>
      <c r="Q44" s="57" t="s">
        <v>25</v>
      </c>
    </row>
    <row r="45" spans="1:17" s="59" customFormat="1" ht="60.75" thickBot="1">
      <c r="A45" s="51" t="s">
        <v>240</v>
      </c>
      <c r="B45" s="52" t="s">
        <v>195</v>
      </c>
      <c r="C45" s="53" t="s">
        <v>241</v>
      </c>
      <c r="D45" s="53" t="s">
        <v>31</v>
      </c>
      <c r="E45" s="53" t="s">
        <v>32</v>
      </c>
      <c r="F45" s="54">
        <v>168972000</v>
      </c>
      <c r="G45" s="53" t="s">
        <v>237</v>
      </c>
      <c r="H45" s="53" t="s">
        <v>25</v>
      </c>
      <c r="I45" s="53" t="s">
        <v>220</v>
      </c>
      <c r="J45" s="55">
        <v>365</v>
      </c>
      <c r="K45" s="56">
        <v>66403408</v>
      </c>
      <c r="L45" s="53">
        <v>144</v>
      </c>
      <c r="M45" s="57" t="s">
        <v>210</v>
      </c>
      <c r="N45" s="57" t="s">
        <v>239</v>
      </c>
      <c r="O45" s="58">
        <v>0.85</v>
      </c>
      <c r="P45" s="58">
        <v>0</v>
      </c>
      <c r="Q45" s="57" t="s">
        <v>25</v>
      </c>
    </row>
    <row r="46" spans="1:17" s="59" customFormat="1" ht="30.75" thickBot="1">
      <c r="A46" s="51" t="s">
        <v>245</v>
      </c>
      <c r="B46" s="52" t="s">
        <v>246</v>
      </c>
      <c r="C46" s="53" t="s">
        <v>247</v>
      </c>
      <c r="D46" s="53" t="s">
        <v>29</v>
      </c>
      <c r="E46" s="53" t="s">
        <v>30</v>
      </c>
      <c r="F46" s="54">
        <v>13780956877</v>
      </c>
      <c r="G46" s="53" t="s">
        <v>248</v>
      </c>
      <c r="H46" s="53" t="s">
        <v>25</v>
      </c>
      <c r="I46" s="53" t="s">
        <v>249</v>
      </c>
      <c r="J46" s="55">
        <v>486</v>
      </c>
      <c r="K46" s="56">
        <v>0</v>
      </c>
      <c r="L46" s="53">
        <v>0</v>
      </c>
      <c r="M46" s="57">
        <v>44351</v>
      </c>
      <c r="N46" s="57">
        <v>44837</v>
      </c>
      <c r="O46" s="58">
        <v>0.18</v>
      </c>
      <c r="P46" s="58">
        <v>0.23</v>
      </c>
      <c r="Q46" s="57" t="s">
        <v>25</v>
      </c>
    </row>
    <row r="47" spans="1:17" s="59" customFormat="1" ht="60.75" thickBot="1">
      <c r="A47" s="51" t="s">
        <v>250</v>
      </c>
      <c r="B47" s="52" t="s">
        <v>251</v>
      </c>
      <c r="C47" s="53" t="s">
        <v>252</v>
      </c>
      <c r="D47" s="53" t="s">
        <v>97</v>
      </c>
      <c r="E47" s="53" t="s">
        <v>35</v>
      </c>
      <c r="F47" s="54">
        <v>13000000</v>
      </c>
      <c r="G47" s="53" t="s">
        <v>253</v>
      </c>
      <c r="H47" s="53" t="s">
        <v>25</v>
      </c>
      <c r="I47" s="53" t="s">
        <v>254</v>
      </c>
      <c r="J47" s="55">
        <v>250</v>
      </c>
      <c r="K47" s="56">
        <v>0</v>
      </c>
      <c r="L47" s="53">
        <v>210</v>
      </c>
      <c r="M47" s="57" t="s">
        <v>255</v>
      </c>
      <c r="N47" s="57">
        <v>44865</v>
      </c>
      <c r="O47" s="58">
        <v>0.68</v>
      </c>
      <c r="P47" s="58">
        <v>0.18</v>
      </c>
      <c r="Q47" s="57" t="s">
        <v>25</v>
      </c>
    </row>
    <row r="48" spans="1:17" s="59" customFormat="1" ht="60.75" thickBot="1">
      <c r="A48" s="51" t="s">
        <v>256</v>
      </c>
      <c r="B48" s="52" t="s">
        <v>257</v>
      </c>
      <c r="C48" s="53" t="s">
        <v>258</v>
      </c>
      <c r="D48" s="53" t="s">
        <v>47</v>
      </c>
      <c r="E48" s="53" t="s">
        <v>35</v>
      </c>
      <c r="F48" s="54">
        <v>22000000000</v>
      </c>
      <c r="G48" s="53" t="s">
        <v>259</v>
      </c>
      <c r="H48" s="53" t="s">
        <v>260</v>
      </c>
      <c r="I48" s="53" t="s">
        <v>25</v>
      </c>
      <c r="J48" s="55">
        <v>422</v>
      </c>
      <c r="K48" s="56">
        <v>0</v>
      </c>
      <c r="L48" s="53">
        <v>0</v>
      </c>
      <c r="M48" s="57" t="s">
        <v>261</v>
      </c>
      <c r="N48" s="57" t="s">
        <v>262</v>
      </c>
      <c r="O48" s="58">
        <v>0.38</v>
      </c>
      <c r="P48" s="58">
        <v>0.36</v>
      </c>
      <c r="Q48" s="57" t="s">
        <v>25</v>
      </c>
    </row>
    <row r="49" spans="1:17" s="59" customFormat="1" ht="75.75" thickBot="1">
      <c r="A49" s="51" t="s">
        <v>263</v>
      </c>
      <c r="B49" s="52" t="s">
        <v>264</v>
      </c>
      <c r="C49" s="53" t="s">
        <v>265</v>
      </c>
      <c r="D49" s="53" t="s">
        <v>31</v>
      </c>
      <c r="E49" s="53" t="s">
        <v>32</v>
      </c>
      <c r="F49" s="54">
        <v>1419000000</v>
      </c>
      <c r="G49" s="53" t="s">
        <v>260</v>
      </c>
      <c r="H49" s="53" t="s">
        <v>25</v>
      </c>
      <c r="I49" s="53" t="s">
        <v>182</v>
      </c>
      <c r="J49" s="55">
        <v>433</v>
      </c>
      <c r="K49" s="56">
        <v>0</v>
      </c>
      <c r="L49" s="53">
        <v>90</v>
      </c>
      <c r="M49" s="57" t="s">
        <v>266</v>
      </c>
      <c r="N49" s="57" t="s">
        <v>28</v>
      </c>
      <c r="O49" s="58">
        <v>0.56999999999999995</v>
      </c>
      <c r="P49" s="58">
        <v>0.49</v>
      </c>
      <c r="Q49" s="57" t="s">
        <v>25</v>
      </c>
    </row>
    <row r="50" spans="1:17" s="59" customFormat="1" ht="60.75" thickBot="1">
      <c r="A50" s="51" t="s">
        <v>267</v>
      </c>
      <c r="B50" s="52">
        <v>44335</v>
      </c>
      <c r="C50" s="53" t="s">
        <v>268</v>
      </c>
      <c r="D50" s="53" t="s">
        <v>31</v>
      </c>
      <c r="E50" s="53" t="s">
        <v>32</v>
      </c>
      <c r="F50" s="54">
        <v>1385200000</v>
      </c>
      <c r="G50" s="53" t="s">
        <v>269</v>
      </c>
      <c r="H50" s="53" t="s">
        <v>25</v>
      </c>
      <c r="I50" s="53" t="s">
        <v>270</v>
      </c>
      <c r="J50" s="55">
        <v>488</v>
      </c>
      <c r="K50" s="56">
        <v>0</v>
      </c>
      <c r="L50" s="53">
        <v>0</v>
      </c>
      <c r="M50" s="57">
        <v>44351</v>
      </c>
      <c r="N50" s="57">
        <v>44837</v>
      </c>
      <c r="O50" s="58">
        <v>0.18</v>
      </c>
      <c r="P50" s="58">
        <v>0.18</v>
      </c>
      <c r="Q50" s="57" t="s">
        <v>25</v>
      </c>
    </row>
    <row r="51" spans="1:17" s="59" customFormat="1" ht="45.75" thickBot="1">
      <c r="A51" s="51" t="s">
        <v>275</v>
      </c>
      <c r="B51" s="52" t="s">
        <v>271</v>
      </c>
      <c r="C51" s="53" t="s">
        <v>276</v>
      </c>
      <c r="D51" s="53" t="s">
        <v>21</v>
      </c>
      <c r="E51" s="53" t="s">
        <v>35</v>
      </c>
      <c r="F51" s="54">
        <v>126316120</v>
      </c>
      <c r="G51" s="53" t="s">
        <v>277</v>
      </c>
      <c r="H51" s="53" t="s">
        <v>25</v>
      </c>
      <c r="I51" s="53" t="s">
        <v>272</v>
      </c>
      <c r="J51" s="55">
        <v>225</v>
      </c>
      <c r="K51" s="56">
        <v>0</v>
      </c>
      <c r="L51" s="53">
        <v>0</v>
      </c>
      <c r="M51" s="57" t="s">
        <v>273</v>
      </c>
      <c r="N51" s="57">
        <v>44576</v>
      </c>
      <c r="O51" s="58">
        <v>1</v>
      </c>
      <c r="P51" s="58">
        <v>0.99</v>
      </c>
      <c r="Q51" s="57" t="s">
        <v>25</v>
      </c>
    </row>
    <row r="52" spans="1:17" s="59" customFormat="1" ht="45.75" thickBot="1">
      <c r="A52" s="51" t="s">
        <v>279</v>
      </c>
      <c r="B52" s="52" t="s">
        <v>280</v>
      </c>
      <c r="C52" s="53" t="s">
        <v>281</v>
      </c>
      <c r="D52" s="53" t="s">
        <v>21</v>
      </c>
      <c r="E52" s="53" t="s">
        <v>35</v>
      </c>
      <c r="F52" s="54">
        <v>400000000</v>
      </c>
      <c r="G52" s="53" t="s">
        <v>282</v>
      </c>
      <c r="H52" s="53" t="s">
        <v>25</v>
      </c>
      <c r="I52" s="53" t="s">
        <v>140</v>
      </c>
      <c r="J52" s="55">
        <v>150</v>
      </c>
      <c r="K52" s="56">
        <v>0</v>
      </c>
      <c r="L52" s="53">
        <v>141</v>
      </c>
      <c r="M52" s="57" t="s">
        <v>283</v>
      </c>
      <c r="N52" s="57" t="s">
        <v>284</v>
      </c>
      <c r="O52" s="58">
        <v>0.67</v>
      </c>
      <c r="P52" s="58">
        <v>0.18</v>
      </c>
      <c r="Q52" s="57" t="s">
        <v>25</v>
      </c>
    </row>
    <row r="53" spans="1:17" s="59" customFormat="1" ht="60.75" thickBot="1">
      <c r="A53" s="51" t="s">
        <v>285</v>
      </c>
      <c r="B53" s="52" t="s">
        <v>286</v>
      </c>
      <c r="C53" s="53" t="s">
        <v>287</v>
      </c>
      <c r="D53" s="53" t="s">
        <v>21</v>
      </c>
      <c r="E53" s="53" t="s">
        <v>35</v>
      </c>
      <c r="F53" s="54">
        <v>7433685627</v>
      </c>
      <c r="G53" s="53" t="s">
        <v>288</v>
      </c>
      <c r="H53" s="53" t="s">
        <v>25</v>
      </c>
      <c r="I53" s="53" t="s">
        <v>147</v>
      </c>
      <c r="J53" s="55">
        <v>133</v>
      </c>
      <c r="K53" s="56">
        <v>3716842813</v>
      </c>
      <c r="L53" s="53">
        <f>16+181</f>
        <v>197</v>
      </c>
      <c r="M53" s="57">
        <v>44413</v>
      </c>
      <c r="N53" s="57">
        <v>44742</v>
      </c>
      <c r="O53" s="58">
        <v>0.79</v>
      </c>
      <c r="P53" s="58">
        <v>0.14000000000000001</v>
      </c>
      <c r="Q53" s="57"/>
    </row>
    <row r="54" spans="1:17" s="59" customFormat="1" ht="30.75" thickBot="1">
      <c r="A54" s="51" t="s">
        <v>290</v>
      </c>
      <c r="B54" s="52" t="s">
        <v>291</v>
      </c>
      <c r="C54" s="53" t="s">
        <v>292</v>
      </c>
      <c r="D54" s="53" t="s">
        <v>47</v>
      </c>
      <c r="E54" s="53" t="s">
        <v>35</v>
      </c>
      <c r="F54" s="54">
        <v>294736669.70999998</v>
      </c>
      <c r="G54" s="53" t="s">
        <v>293</v>
      </c>
      <c r="H54" s="53" t="s">
        <v>25</v>
      </c>
      <c r="I54" s="53" t="s">
        <v>294</v>
      </c>
      <c r="J54" s="55">
        <v>336</v>
      </c>
      <c r="K54" s="56">
        <v>0</v>
      </c>
      <c r="L54" s="53">
        <v>0</v>
      </c>
      <c r="M54" s="57" t="s">
        <v>295</v>
      </c>
      <c r="N54" s="57" t="s">
        <v>296</v>
      </c>
      <c r="O54" s="58">
        <v>0.57999999999999996</v>
      </c>
      <c r="P54" s="58">
        <v>0.48</v>
      </c>
      <c r="Q54" s="57" t="s">
        <v>25</v>
      </c>
    </row>
    <row r="55" spans="1:17" s="59" customFormat="1" ht="30.75" thickBot="1">
      <c r="A55" s="51" t="s">
        <v>298</v>
      </c>
      <c r="B55" s="52" t="s">
        <v>297</v>
      </c>
      <c r="C55" s="53" t="s">
        <v>299</v>
      </c>
      <c r="D55" s="53" t="s">
        <v>29</v>
      </c>
      <c r="E55" s="53" t="s">
        <v>30</v>
      </c>
      <c r="F55" s="54">
        <v>3942253035</v>
      </c>
      <c r="G55" s="53" t="s">
        <v>300</v>
      </c>
      <c r="H55" s="53" t="s">
        <v>301</v>
      </c>
      <c r="I55" s="53" t="s">
        <v>25</v>
      </c>
      <c r="J55" s="55">
        <v>60</v>
      </c>
      <c r="K55" s="56">
        <v>580458989</v>
      </c>
      <c r="L55" s="62">
        <f>60+38+30+45</f>
        <v>173</v>
      </c>
      <c r="M55" s="57">
        <v>44502</v>
      </c>
      <c r="N55" s="57">
        <f>+M55+J55+L55-1</f>
        <v>44734</v>
      </c>
      <c r="O55" s="58">
        <v>0.38</v>
      </c>
      <c r="P55" s="58">
        <v>0.36</v>
      </c>
      <c r="Q55" s="57"/>
    </row>
    <row r="56" spans="1:17" s="59" customFormat="1" ht="75.75" thickBot="1">
      <c r="A56" s="51" t="s">
        <v>303</v>
      </c>
      <c r="B56" s="52" t="s">
        <v>291</v>
      </c>
      <c r="C56" s="53" t="s">
        <v>304</v>
      </c>
      <c r="D56" s="53" t="s">
        <v>47</v>
      </c>
      <c r="E56" s="53" t="s">
        <v>48</v>
      </c>
      <c r="F56" s="54">
        <v>597366292</v>
      </c>
      <c r="G56" s="53" t="s">
        <v>305</v>
      </c>
      <c r="H56" s="53" t="s">
        <v>25</v>
      </c>
      <c r="I56" s="53" t="s">
        <v>306</v>
      </c>
      <c r="J56" s="55">
        <v>258</v>
      </c>
      <c r="K56" s="56">
        <v>0</v>
      </c>
      <c r="L56" s="53">
        <v>0</v>
      </c>
      <c r="M56" s="57" t="s">
        <v>307</v>
      </c>
      <c r="N56" s="57" t="s">
        <v>308</v>
      </c>
      <c r="O56" s="58">
        <v>1</v>
      </c>
      <c r="P56" s="58">
        <v>1</v>
      </c>
      <c r="Q56" s="57" t="s">
        <v>25</v>
      </c>
    </row>
    <row r="57" spans="1:17" s="59" customFormat="1" ht="45.75" thickBot="1">
      <c r="A57" s="51" t="s">
        <v>309</v>
      </c>
      <c r="B57" s="52" t="s">
        <v>310</v>
      </c>
      <c r="C57" s="53" t="s">
        <v>311</v>
      </c>
      <c r="D57" s="53" t="s">
        <v>47</v>
      </c>
      <c r="E57" s="53" t="s">
        <v>48</v>
      </c>
      <c r="F57" s="54">
        <v>12969999863</v>
      </c>
      <c r="G57" s="53" t="s">
        <v>312</v>
      </c>
      <c r="H57" s="53" t="s">
        <v>313</v>
      </c>
      <c r="I57" s="53" t="s">
        <v>25</v>
      </c>
      <c r="J57" s="55">
        <v>304</v>
      </c>
      <c r="K57" s="56">
        <v>0</v>
      </c>
      <c r="L57" s="53">
        <v>0</v>
      </c>
      <c r="M57" s="57" t="s">
        <v>314</v>
      </c>
      <c r="N57" s="57" t="s">
        <v>315</v>
      </c>
      <c r="O57" s="58">
        <v>0.09</v>
      </c>
      <c r="P57" s="58">
        <v>0.14000000000000001</v>
      </c>
      <c r="Q57" s="57" t="s">
        <v>25</v>
      </c>
    </row>
    <row r="58" spans="1:17" s="59" customFormat="1" ht="45.75" thickBot="1">
      <c r="A58" s="51" t="s">
        <v>316</v>
      </c>
      <c r="B58" s="52" t="s">
        <v>317</v>
      </c>
      <c r="C58" s="53" t="s">
        <v>318</v>
      </c>
      <c r="D58" s="53" t="s">
        <v>47</v>
      </c>
      <c r="E58" s="53" t="s">
        <v>35</v>
      </c>
      <c r="F58" s="54">
        <v>388000000</v>
      </c>
      <c r="G58" s="53" t="s">
        <v>319</v>
      </c>
      <c r="H58" s="53" t="s">
        <v>25</v>
      </c>
      <c r="I58" s="53" t="s">
        <v>61</v>
      </c>
      <c r="J58" s="55">
        <v>91</v>
      </c>
      <c r="K58" s="56">
        <v>0</v>
      </c>
      <c r="L58" s="53">
        <v>32</v>
      </c>
      <c r="M58" s="57" t="s">
        <v>320</v>
      </c>
      <c r="N58" s="57">
        <v>44592</v>
      </c>
      <c r="O58" s="58">
        <v>1</v>
      </c>
      <c r="P58" s="58">
        <v>0.6</v>
      </c>
      <c r="Q58" s="57" t="s">
        <v>25</v>
      </c>
    </row>
    <row r="59" spans="1:17" s="59" customFormat="1" ht="45.75" thickBot="1">
      <c r="A59" s="51" t="s">
        <v>321</v>
      </c>
      <c r="B59" s="52" t="s">
        <v>310</v>
      </c>
      <c r="C59" s="53" t="s">
        <v>322</v>
      </c>
      <c r="D59" s="53" t="s">
        <v>31</v>
      </c>
      <c r="E59" s="53" t="s">
        <v>152</v>
      </c>
      <c r="F59" s="54">
        <v>224499450</v>
      </c>
      <c r="G59" s="53" t="s">
        <v>323</v>
      </c>
      <c r="H59" s="53" t="s">
        <v>25</v>
      </c>
      <c r="I59" s="53" t="s">
        <v>324</v>
      </c>
      <c r="J59" s="55">
        <v>91</v>
      </c>
      <c r="K59" s="56">
        <v>0</v>
      </c>
      <c r="L59" s="53">
        <v>76</v>
      </c>
      <c r="M59" s="57" t="s">
        <v>320</v>
      </c>
      <c r="N59" s="57">
        <v>44635</v>
      </c>
      <c r="O59" s="58">
        <v>1</v>
      </c>
      <c r="P59" s="58">
        <v>0.4</v>
      </c>
      <c r="Q59" s="57"/>
    </row>
    <row r="60" spans="1:17" s="59" customFormat="1" ht="75.75" thickBot="1">
      <c r="A60" s="51" t="s">
        <v>325</v>
      </c>
      <c r="B60" s="52" t="s">
        <v>320</v>
      </c>
      <c r="C60" s="53" t="s">
        <v>326</v>
      </c>
      <c r="D60" s="53" t="s">
        <v>21</v>
      </c>
      <c r="E60" s="53" t="s">
        <v>35</v>
      </c>
      <c r="F60" s="54">
        <v>8326400000</v>
      </c>
      <c r="G60" s="53" t="s">
        <v>327</v>
      </c>
      <c r="H60" s="53" t="s">
        <v>25</v>
      </c>
      <c r="I60" s="53" t="s">
        <v>147</v>
      </c>
      <c r="J60" s="55">
        <v>72</v>
      </c>
      <c r="K60" s="56">
        <v>0</v>
      </c>
      <c r="L60" s="53">
        <f>4*30</f>
        <v>120</v>
      </c>
      <c r="M60" s="57">
        <v>44489</v>
      </c>
      <c r="N60" s="57">
        <v>44681</v>
      </c>
      <c r="O60" s="58">
        <v>0.65</v>
      </c>
      <c r="P60" s="58">
        <v>0.3</v>
      </c>
      <c r="Q60" s="57"/>
    </row>
    <row r="61" spans="1:17" s="59" customFormat="1" ht="60.75" thickBot="1">
      <c r="A61" s="51" t="s">
        <v>328</v>
      </c>
      <c r="B61" s="52" t="s">
        <v>314</v>
      </c>
      <c r="C61" s="53" t="s">
        <v>329</v>
      </c>
      <c r="D61" s="53" t="s">
        <v>31</v>
      </c>
      <c r="E61" s="53" t="s">
        <v>32</v>
      </c>
      <c r="F61" s="54">
        <v>649180700</v>
      </c>
      <c r="G61" s="53" t="s">
        <v>313</v>
      </c>
      <c r="H61" s="53" t="s">
        <v>25</v>
      </c>
      <c r="I61" s="53" t="s">
        <v>189</v>
      </c>
      <c r="J61" s="55">
        <v>304</v>
      </c>
      <c r="K61" s="56">
        <v>0</v>
      </c>
      <c r="L61" s="53">
        <v>0</v>
      </c>
      <c r="M61" s="57" t="s">
        <v>330</v>
      </c>
      <c r="N61" s="57" t="s">
        <v>331</v>
      </c>
      <c r="O61" s="58">
        <v>0.57999999999999996</v>
      </c>
      <c r="P61" s="58">
        <v>0.14000000000000001</v>
      </c>
      <c r="Q61" s="57" t="s">
        <v>25</v>
      </c>
    </row>
    <row r="62" spans="1:17" s="59" customFormat="1" ht="60.75" thickBot="1">
      <c r="A62" s="51" t="s">
        <v>332</v>
      </c>
      <c r="B62" s="52" t="s">
        <v>333</v>
      </c>
      <c r="C62" s="53" t="s">
        <v>334</v>
      </c>
      <c r="D62" s="53" t="s">
        <v>31</v>
      </c>
      <c r="E62" s="53" t="s">
        <v>152</v>
      </c>
      <c r="F62" s="54">
        <v>247266911</v>
      </c>
      <c r="G62" s="53" t="s">
        <v>335</v>
      </c>
      <c r="H62" s="53" t="s">
        <v>25</v>
      </c>
      <c r="I62" s="53" t="s">
        <v>336</v>
      </c>
      <c r="J62" s="55">
        <v>78</v>
      </c>
      <c r="K62" s="56">
        <v>0</v>
      </c>
      <c r="L62" s="53">
        <v>30</v>
      </c>
      <c r="M62" s="57" t="s">
        <v>337</v>
      </c>
      <c r="N62" s="57" t="s">
        <v>338</v>
      </c>
      <c r="O62" s="58">
        <v>0.9</v>
      </c>
      <c r="P62" s="58">
        <v>0</v>
      </c>
      <c r="Q62" s="57" t="s">
        <v>25</v>
      </c>
    </row>
    <row r="63" spans="1:17" s="59" customFormat="1" ht="45.75" thickBot="1">
      <c r="A63" s="51" t="s">
        <v>341</v>
      </c>
      <c r="B63" s="52" t="s">
        <v>339</v>
      </c>
      <c r="C63" s="53" t="s">
        <v>342</v>
      </c>
      <c r="D63" s="53" t="s">
        <v>31</v>
      </c>
      <c r="E63" s="53" t="s">
        <v>32</v>
      </c>
      <c r="F63" s="54">
        <v>366043000</v>
      </c>
      <c r="G63" s="53" t="s">
        <v>343</v>
      </c>
      <c r="H63" s="53" t="s">
        <v>25</v>
      </c>
      <c r="I63" s="53" t="s">
        <v>344</v>
      </c>
      <c r="J63" s="55">
        <v>60</v>
      </c>
      <c r="K63" s="62">
        <f>419939324-F63</f>
        <v>53896324</v>
      </c>
      <c r="L63" s="53">
        <f>60+38+30+45</f>
        <v>173</v>
      </c>
      <c r="M63" s="57">
        <v>44502</v>
      </c>
      <c r="N63" s="57">
        <v>44734</v>
      </c>
      <c r="O63" s="58">
        <v>0.38</v>
      </c>
      <c r="P63" s="58">
        <v>0.36</v>
      </c>
      <c r="Q63" s="57"/>
    </row>
    <row r="64" spans="1:17" s="59" customFormat="1" ht="30.75" thickBot="1">
      <c r="A64" s="51" t="s">
        <v>345</v>
      </c>
      <c r="B64" s="52" t="s">
        <v>346</v>
      </c>
      <c r="C64" s="53" t="s">
        <v>347</v>
      </c>
      <c r="D64" s="53" t="s">
        <v>47</v>
      </c>
      <c r="E64" s="53" t="s">
        <v>48</v>
      </c>
      <c r="F64" s="54">
        <v>342155810</v>
      </c>
      <c r="G64" s="53" t="s">
        <v>348</v>
      </c>
      <c r="H64" s="53" t="s">
        <v>25</v>
      </c>
      <c r="I64" s="53" t="s">
        <v>56</v>
      </c>
      <c r="J64" s="55">
        <v>57</v>
      </c>
      <c r="K64" s="56">
        <v>0</v>
      </c>
      <c r="L64" s="53">
        <v>219</v>
      </c>
      <c r="M64" s="57" t="s">
        <v>346</v>
      </c>
      <c r="N64" s="57" t="s">
        <v>349</v>
      </c>
      <c r="O64" s="58">
        <v>0.1</v>
      </c>
      <c r="P64" s="58">
        <v>0</v>
      </c>
      <c r="Q64" s="57" t="s">
        <v>25</v>
      </c>
    </row>
    <row r="65" spans="1:17" s="59" customFormat="1" ht="30.75" thickBot="1">
      <c r="A65" s="51" t="s">
        <v>352</v>
      </c>
      <c r="B65" s="52" t="s">
        <v>350</v>
      </c>
      <c r="C65" s="53" t="s">
        <v>353</v>
      </c>
      <c r="D65" s="53" t="s">
        <v>47</v>
      </c>
      <c r="E65" s="53" t="s">
        <v>48</v>
      </c>
      <c r="F65" s="54">
        <v>608296800</v>
      </c>
      <c r="G65" s="53" t="s">
        <v>354</v>
      </c>
      <c r="H65" s="53" t="s">
        <v>25</v>
      </c>
      <c r="I65" s="53" t="s">
        <v>355</v>
      </c>
      <c r="J65" s="55">
        <v>273</v>
      </c>
      <c r="K65" s="56">
        <v>0</v>
      </c>
      <c r="L65" s="53">
        <v>0</v>
      </c>
      <c r="M65" s="57" t="s">
        <v>356</v>
      </c>
      <c r="N65" s="57" t="s">
        <v>51</v>
      </c>
      <c r="O65" s="58">
        <v>0.45</v>
      </c>
      <c r="P65" s="58">
        <v>0.26</v>
      </c>
      <c r="Q65" s="57" t="s">
        <v>25</v>
      </c>
    </row>
    <row r="66" spans="1:17" s="59" customFormat="1" ht="60.75" thickBot="1">
      <c r="A66" s="51" t="s">
        <v>357</v>
      </c>
      <c r="B66" s="52" t="s">
        <v>358</v>
      </c>
      <c r="C66" s="53" t="s">
        <v>359</v>
      </c>
      <c r="D66" s="53" t="s">
        <v>31</v>
      </c>
      <c r="E66" s="53" t="s">
        <v>152</v>
      </c>
      <c r="F66" s="54">
        <v>1800000000</v>
      </c>
      <c r="G66" s="53" t="s">
        <v>360</v>
      </c>
      <c r="H66" s="53" t="s">
        <v>25</v>
      </c>
      <c r="I66" s="53" t="s">
        <v>182</v>
      </c>
      <c r="J66" s="55">
        <v>277</v>
      </c>
      <c r="K66" s="56">
        <v>0</v>
      </c>
      <c r="L66" s="53">
        <v>0</v>
      </c>
      <c r="M66" s="57" t="s">
        <v>361</v>
      </c>
      <c r="N66" s="57" t="s">
        <v>51</v>
      </c>
      <c r="O66" s="58">
        <v>0.53</v>
      </c>
      <c r="P66" s="58">
        <v>0.53</v>
      </c>
      <c r="Q66" s="57" t="s">
        <v>25</v>
      </c>
    </row>
    <row r="67" spans="1:17" s="59" customFormat="1" ht="45.75" thickBot="1">
      <c r="A67" s="51" t="s">
        <v>363</v>
      </c>
      <c r="B67" s="52" t="s">
        <v>364</v>
      </c>
      <c r="C67" s="53" t="s">
        <v>365</v>
      </c>
      <c r="D67" s="53" t="s">
        <v>31</v>
      </c>
      <c r="E67" s="53" t="s">
        <v>35</v>
      </c>
      <c r="F67" s="54">
        <v>9823063766</v>
      </c>
      <c r="G67" s="53" t="s">
        <v>366</v>
      </c>
      <c r="H67" s="53" t="s">
        <v>36</v>
      </c>
      <c r="I67" s="53" t="s">
        <v>25</v>
      </c>
      <c r="J67" s="55">
        <v>270</v>
      </c>
      <c r="K67" s="56">
        <v>0</v>
      </c>
      <c r="L67" s="53">
        <v>0</v>
      </c>
      <c r="M67" s="57" t="s">
        <v>367</v>
      </c>
      <c r="N67" s="57" t="s">
        <v>331</v>
      </c>
      <c r="O67" s="58">
        <v>0.02</v>
      </c>
      <c r="P67" s="58">
        <v>0</v>
      </c>
      <c r="Q67" s="57" t="s">
        <v>25</v>
      </c>
    </row>
    <row r="68" spans="1:17" s="59" customFormat="1" ht="90.75" thickBot="1">
      <c r="A68" s="51" t="s">
        <v>368</v>
      </c>
      <c r="B68" s="52" t="s">
        <v>369</v>
      </c>
      <c r="C68" s="53" t="s">
        <v>370</v>
      </c>
      <c r="D68" s="53" t="s">
        <v>31</v>
      </c>
      <c r="E68" s="53" t="s">
        <v>35</v>
      </c>
      <c r="F68" s="54">
        <v>125475000</v>
      </c>
      <c r="G68" s="53" t="s">
        <v>301</v>
      </c>
      <c r="H68" s="53" t="s">
        <v>25</v>
      </c>
      <c r="I68" s="53" t="s">
        <v>336</v>
      </c>
      <c r="J68" s="55">
        <v>54</v>
      </c>
      <c r="K68" s="56">
        <v>0</v>
      </c>
      <c r="L68" s="53">
        <v>30</v>
      </c>
      <c r="M68" s="57" t="s">
        <v>362</v>
      </c>
      <c r="N68" s="57" t="s">
        <v>338</v>
      </c>
      <c r="O68" s="58">
        <v>0.9</v>
      </c>
      <c r="P68" s="58">
        <v>0</v>
      </c>
      <c r="Q68" s="57" t="s">
        <v>25</v>
      </c>
    </row>
    <row r="69" spans="1:17" s="59" customFormat="1" ht="45.75" thickBot="1">
      <c r="A69" s="51" t="s">
        <v>374</v>
      </c>
      <c r="B69" s="52" t="s">
        <v>375</v>
      </c>
      <c r="C69" s="53" t="s">
        <v>376</v>
      </c>
      <c r="D69" s="53" t="s">
        <v>29</v>
      </c>
      <c r="E69" s="53" t="s">
        <v>35</v>
      </c>
      <c r="F69" s="54">
        <v>1669000000</v>
      </c>
      <c r="G69" s="53" t="s">
        <v>377</v>
      </c>
      <c r="H69" s="53" t="s">
        <v>25</v>
      </c>
      <c r="I69" s="53" t="s">
        <v>182</v>
      </c>
      <c r="J69" s="55">
        <v>255</v>
      </c>
      <c r="K69" s="56">
        <v>0</v>
      </c>
      <c r="L69" s="53">
        <v>0</v>
      </c>
      <c r="M69" s="57" t="s">
        <v>375</v>
      </c>
      <c r="N69" s="57" t="s">
        <v>51</v>
      </c>
      <c r="O69" s="58">
        <v>0.25</v>
      </c>
      <c r="P69" s="58">
        <v>0.73</v>
      </c>
      <c r="Q69" s="57" t="s">
        <v>25</v>
      </c>
    </row>
    <row r="70" spans="1:17" s="59" customFormat="1" ht="90.75" thickBot="1">
      <c r="A70" s="51" t="s">
        <v>378</v>
      </c>
      <c r="B70" s="52" t="s">
        <v>372</v>
      </c>
      <c r="C70" s="53" t="s">
        <v>379</v>
      </c>
      <c r="D70" s="53" t="s">
        <v>29</v>
      </c>
      <c r="E70" s="53" t="s">
        <v>35</v>
      </c>
      <c r="F70" s="54">
        <v>6775503060</v>
      </c>
      <c r="G70" s="53" t="s">
        <v>380</v>
      </c>
      <c r="H70" s="53" t="s">
        <v>25</v>
      </c>
      <c r="I70" s="53" t="s">
        <v>182</v>
      </c>
      <c r="J70" s="55">
        <v>252</v>
      </c>
      <c r="K70" s="56">
        <v>0</v>
      </c>
      <c r="L70" s="53">
        <v>0</v>
      </c>
      <c r="M70" s="57" t="s">
        <v>372</v>
      </c>
      <c r="N70" s="57" t="s">
        <v>51</v>
      </c>
      <c r="O70" s="58">
        <v>0.57999999999999996</v>
      </c>
      <c r="P70" s="58">
        <v>0.51</v>
      </c>
      <c r="Q70" s="57" t="s">
        <v>25</v>
      </c>
    </row>
    <row r="71" spans="1:17" s="59" customFormat="1" ht="60.75" thickBot="1">
      <c r="A71" s="51" t="s">
        <v>381</v>
      </c>
      <c r="B71" s="52" t="s">
        <v>372</v>
      </c>
      <c r="C71" s="53" t="s">
        <v>382</v>
      </c>
      <c r="D71" s="53" t="s">
        <v>21</v>
      </c>
      <c r="E71" s="53" t="s">
        <v>67</v>
      </c>
      <c r="F71" s="54">
        <v>234981353</v>
      </c>
      <c r="G71" s="53" t="s">
        <v>383</v>
      </c>
      <c r="H71" s="53" t="s">
        <v>25</v>
      </c>
      <c r="I71" s="53" t="s">
        <v>355</v>
      </c>
      <c r="J71" s="55">
        <v>252</v>
      </c>
      <c r="K71" s="56">
        <v>0</v>
      </c>
      <c r="L71" s="53">
        <v>0</v>
      </c>
      <c r="M71" s="57" t="s">
        <v>372</v>
      </c>
      <c r="N71" s="57" t="s">
        <v>51</v>
      </c>
      <c r="O71" s="58">
        <v>0.5</v>
      </c>
      <c r="P71" s="58">
        <v>0.47</v>
      </c>
      <c r="Q71" s="57" t="s">
        <v>25</v>
      </c>
    </row>
    <row r="72" spans="1:17" s="59" customFormat="1" ht="105.75" thickBot="1">
      <c r="A72" s="51" t="s">
        <v>384</v>
      </c>
      <c r="B72" s="52" t="s">
        <v>372</v>
      </c>
      <c r="C72" s="53" t="s">
        <v>385</v>
      </c>
      <c r="D72" s="53" t="s">
        <v>31</v>
      </c>
      <c r="E72" s="53" t="s">
        <v>152</v>
      </c>
      <c r="F72" s="54">
        <v>1920000000</v>
      </c>
      <c r="G72" s="53" t="s">
        <v>386</v>
      </c>
      <c r="H72" s="53" t="s">
        <v>25</v>
      </c>
      <c r="I72" s="53" t="s">
        <v>182</v>
      </c>
      <c r="J72" s="55">
        <v>251</v>
      </c>
      <c r="K72" s="56">
        <v>0</v>
      </c>
      <c r="L72" s="53">
        <v>0</v>
      </c>
      <c r="M72" s="57" t="s">
        <v>387</v>
      </c>
      <c r="N72" s="57" t="s">
        <v>51</v>
      </c>
      <c r="O72" s="58">
        <v>0.42</v>
      </c>
      <c r="P72" s="58">
        <v>0.51</v>
      </c>
      <c r="Q72" s="57" t="s">
        <v>25</v>
      </c>
    </row>
    <row r="73" spans="1:17" s="59" customFormat="1" ht="60.75" thickBot="1">
      <c r="A73" s="51" t="s">
        <v>388</v>
      </c>
      <c r="B73" s="52" t="s">
        <v>389</v>
      </c>
      <c r="C73" s="53" t="s">
        <v>390</v>
      </c>
      <c r="D73" s="53" t="s">
        <v>21</v>
      </c>
      <c r="E73" s="53" t="s">
        <v>67</v>
      </c>
      <c r="F73" s="54">
        <v>1095585621.7</v>
      </c>
      <c r="G73" s="53" t="s">
        <v>391</v>
      </c>
      <c r="H73" s="53" t="s">
        <v>25</v>
      </c>
      <c r="I73" s="53" t="s">
        <v>166</v>
      </c>
      <c r="J73" s="55">
        <v>243</v>
      </c>
      <c r="K73" s="56">
        <v>0</v>
      </c>
      <c r="L73" s="53">
        <v>0</v>
      </c>
      <c r="M73" s="57" t="s">
        <v>392</v>
      </c>
      <c r="N73" s="57" t="s">
        <v>51</v>
      </c>
      <c r="O73" s="58">
        <v>0.38</v>
      </c>
      <c r="P73" s="58">
        <v>0.25</v>
      </c>
      <c r="Q73" s="57" t="s">
        <v>25</v>
      </c>
    </row>
    <row r="74" spans="1:17" s="59" customFormat="1" ht="60.75" thickBot="1">
      <c r="A74" s="51" t="s">
        <v>393</v>
      </c>
      <c r="B74" s="52" t="s">
        <v>394</v>
      </c>
      <c r="C74" s="53" t="s">
        <v>395</v>
      </c>
      <c r="D74" s="53" t="s">
        <v>31</v>
      </c>
      <c r="E74" s="53" t="s">
        <v>32</v>
      </c>
      <c r="F74" s="54">
        <v>127260000</v>
      </c>
      <c r="G74" s="53" t="s">
        <v>396</v>
      </c>
      <c r="H74" s="53" t="s">
        <v>25</v>
      </c>
      <c r="I74" s="53" t="s">
        <v>344</v>
      </c>
      <c r="J74" s="55">
        <v>182</v>
      </c>
      <c r="K74" s="56">
        <v>0</v>
      </c>
      <c r="L74" s="53">
        <v>0</v>
      </c>
      <c r="M74" s="57" t="s">
        <v>389</v>
      </c>
      <c r="N74" s="57" t="s">
        <v>397</v>
      </c>
      <c r="O74" s="58">
        <v>0.26</v>
      </c>
      <c r="P74" s="58">
        <v>0.26</v>
      </c>
      <c r="Q74" s="57" t="s">
        <v>25</v>
      </c>
    </row>
    <row r="75" spans="1:17" s="59" customFormat="1" ht="105.75" thickBot="1">
      <c r="A75" s="51" t="s">
        <v>398</v>
      </c>
      <c r="B75" s="52" t="s">
        <v>389</v>
      </c>
      <c r="C75" s="53" t="s">
        <v>399</v>
      </c>
      <c r="D75" s="53" t="s">
        <v>21</v>
      </c>
      <c r="E75" s="53" t="s">
        <v>67</v>
      </c>
      <c r="F75" s="54">
        <v>361760000</v>
      </c>
      <c r="G75" s="53" t="s">
        <v>400</v>
      </c>
      <c r="H75" s="53" t="s">
        <v>25</v>
      </c>
      <c r="I75" s="53" t="s">
        <v>401</v>
      </c>
      <c r="J75" s="55">
        <v>242</v>
      </c>
      <c r="K75" s="56">
        <v>0</v>
      </c>
      <c r="L75" s="53">
        <v>0</v>
      </c>
      <c r="M75" s="57" t="s">
        <v>402</v>
      </c>
      <c r="N75" s="57" t="s">
        <v>403</v>
      </c>
      <c r="O75" s="58">
        <v>0.5</v>
      </c>
      <c r="P75" s="58">
        <v>0.25</v>
      </c>
      <c r="Q75" s="57" t="s">
        <v>25</v>
      </c>
    </row>
    <row r="76" spans="1:17" s="59" customFormat="1" ht="30.75" thickBot="1">
      <c r="A76" s="51" t="s">
        <v>404</v>
      </c>
      <c r="B76" s="52" t="s">
        <v>389</v>
      </c>
      <c r="C76" s="53" t="s">
        <v>405</v>
      </c>
      <c r="D76" s="53" t="s">
        <v>47</v>
      </c>
      <c r="E76" s="53" t="s">
        <v>48</v>
      </c>
      <c r="F76" s="54">
        <v>2597720442.0799999</v>
      </c>
      <c r="G76" s="53" t="s">
        <v>406</v>
      </c>
      <c r="H76" s="53" t="s">
        <v>25</v>
      </c>
      <c r="I76" s="53" t="s">
        <v>407</v>
      </c>
      <c r="J76" s="55">
        <v>33</v>
      </c>
      <c r="K76" s="56">
        <v>0</v>
      </c>
      <c r="L76" s="53">
        <v>59</v>
      </c>
      <c r="M76" s="57" t="s">
        <v>389</v>
      </c>
      <c r="N76" s="57" t="s">
        <v>408</v>
      </c>
      <c r="O76" s="58">
        <v>1</v>
      </c>
      <c r="P76" s="58">
        <v>0.4</v>
      </c>
      <c r="Q76" s="57" t="s">
        <v>25</v>
      </c>
    </row>
    <row r="77" spans="1:17" s="59" customFormat="1" ht="30.75" thickBot="1">
      <c r="A77" s="51" t="s">
        <v>409</v>
      </c>
      <c r="B77" s="52" t="s">
        <v>410</v>
      </c>
      <c r="C77" s="53" t="s">
        <v>411</v>
      </c>
      <c r="D77" s="53" t="s">
        <v>29</v>
      </c>
      <c r="E77" s="53" t="s">
        <v>30</v>
      </c>
      <c r="F77" s="54">
        <v>1246990084</v>
      </c>
      <c r="G77" s="53" t="s">
        <v>412</v>
      </c>
      <c r="H77" s="53" t="s">
        <v>396</v>
      </c>
      <c r="I77" s="53" t="s">
        <v>25</v>
      </c>
      <c r="J77" s="55">
        <v>172</v>
      </c>
      <c r="K77" s="56">
        <v>0</v>
      </c>
      <c r="L77" s="53">
        <v>0</v>
      </c>
      <c r="M77" s="57" t="s">
        <v>413</v>
      </c>
      <c r="N77" s="57" t="s">
        <v>414</v>
      </c>
      <c r="O77" s="58">
        <v>0.35</v>
      </c>
      <c r="P77" s="58">
        <v>0.2</v>
      </c>
      <c r="Q77" s="57" t="s">
        <v>25</v>
      </c>
    </row>
    <row r="78" spans="1:17" s="59" customFormat="1" ht="75.75" thickBot="1">
      <c r="A78" s="51" t="s">
        <v>415</v>
      </c>
      <c r="B78" s="52" t="s">
        <v>416</v>
      </c>
      <c r="C78" s="53" t="s">
        <v>417</v>
      </c>
      <c r="D78" s="53" t="s">
        <v>97</v>
      </c>
      <c r="E78" s="53" t="s">
        <v>35</v>
      </c>
      <c r="F78" s="54">
        <v>61956205</v>
      </c>
      <c r="G78" s="53" t="s">
        <v>418</v>
      </c>
      <c r="H78" s="53" t="s">
        <v>25</v>
      </c>
      <c r="I78" s="53" t="s">
        <v>336</v>
      </c>
      <c r="J78" s="55">
        <v>228</v>
      </c>
      <c r="K78" s="56">
        <v>0</v>
      </c>
      <c r="L78" s="53">
        <v>0</v>
      </c>
      <c r="M78" s="57" t="s">
        <v>419</v>
      </c>
      <c r="N78" s="57" t="s">
        <v>51</v>
      </c>
      <c r="O78" s="58">
        <v>0.2</v>
      </c>
      <c r="P78" s="58">
        <v>0</v>
      </c>
      <c r="Q78" s="57" t="s">
        <v>25</v>
      </c>
    </row>
    <row r="79" spans="1:17" s="59" customFormat="1" ht="105.75" thickBot="1">
      <c r="A79" s="51" t="s">
        <v>420</v>
      </c>
      <c r="B79" s="52" t="s">
        <v>421</v>
      </c>
      <c r="C79" s="53" t="s">
        <v>422</v>
      </c>
      <c r="D79" s="53" t="s">
        <v>97</v>
      </c>
      <c r="E79" s="53" t="s">
        <v>35</v>
      </c>
      <c r="F79" s="54">
        <v>28026337</v>
      </c>
      <c r="G79" s="53" t="s">
        <v>423</v>
      </c>
      <c r="H79" s="53" t="s">
        <v>25</v>
      </c>
      <c r="I79" s="53" t="s">
        <v>424</v>
      </c>
      <c r="J79" s="55">
        <v>18</v>
      </c>
      <c r="K79" s="56">
        <v>0</v>
      </c>
      <c r="L79" s="53">
        <v>31</v>
      </c>
      <c r="M79" s="57" t="s">
        <v>425</v>
      </c>
      <c r="N79" s="57" t="s">
        <v>426</v>
      </c>
      <c r="O79" s="58">
        <v>0.7</v>
      </c>
      <c r="P79" s="58">
        <v>0</v>
      </c>
      <c r="Q79" s="57" t="s">
        <v>25</v>
      </c>
    </row>
    <row r="80" spans="1:17" s="59" customFormat="1" ht="45.75" thickBot="1">
      <c r="A80" s="51" t="s">
        <v>427</v>
      </c>
      <c r="B80" s="52" t="s">
        <v>413</v>
      </c>
      <c r="C80" s="53" t="s">
        <v>428</v>
      </c>
      <c r="D80" s="53" t="s">
        <v>97</v>
      </c>
      <c r="E80" s="53" t="s">
        <v>35</v>
      </c>
      <c r="F80" s="54">
        <v>37784880</v>
      </c>
      <c r="G80" s="53" t="s">
        <v>429</v>
      </c>
      <c r="H80" s="53" t="s">
        <v>25</v>
      </c>
      <c r="I80" s="53" t="s">
        <v>430</v>
      </c>
      <c r="J80" s="55">
        <v>168</v>
      </c>
      <c r="K80" s="56">
        <v>0</v>
      </c>
      <c r="L80" s="53">
        <v>0</v>
      </c>
      <c r="M80" s="57" t="s">
        <v>431</v>
      </c>
      <c r="N80" s="57" t="s">
        <v>397</v>
      </c>
      <c r="O80" s="58">
        <v>0</v>
      </c>
      <c r="P80" s="58">
        <v>0</v>
      </c>
      <c r="Q80" s="57" t="s">
        <v>25</v>
      </c>
    </row>
    <row r="81" spans="1:17" s="59" customFormat="1" ht="60.75" thickBot="1">
      <c r="A81" s="51" t="s">
        <v>434</v>
      </c>
      <c r="B81" s="52" t="s">
        <v>419</v>
      </c>
      <c r="C81" s="53" t="s">
        <v>435</v>
      </c>
      <c r="D81" s="53" t="s">
        <v>21</v>
      </c>
      <c r="E81" s="53" t="s">
        <v>35</v>
      </c>
      <c r="F81" s="54">
        <v>284253241</v>
      </c>
      <c r="G81" s="53" t="s">
        <v>436</v>
      </c>
      <c r="H81" s="53" t="s">
        <v>25</v>
      </c>
      <c r="I81" s="53" t="s">
        <v>189</v>
      </c>
      <c r="J81" s="55">
        <v>215</v>
      </c>
      <c r="K81" s="56">
        <v>0</v>
      </c>
      <c r="L81" s="53">
        <v>0</v>
      </c>
      <c r="M81" s="57" t="s">
        <v>437</v>
      </c>
      <c r="N81" s="57" t="s">
        <v>51</v>
      </c>
      <c r="O81" s="58">
        <v>0.45</v>
      </c>
      <c r="P81" s="58">
        <v>0.33</v>
      </c>
      <c r="Q81" s="57" t="s">
        <v>25</v>
      </c>
    </row>
    <row r="82" spans="1:17" s="59" customFormat="1" ht="75.75" thickBot="1">
      <c r="A82" s="51" t="s">
        <v>438</v>
      </c>
      <c r="B82" s="52" t="s">
        <v>419</v>
      </c>
      <c r="C82" s="53" t="s">
        <v>439</v>
      </c>
      <c r="D82" s="53" t="s">
        <v>31</v>
      </c>
      <c r="E82" s="53" t="s">
        <v>152</v>
      </c>
      <c r="F82" s="54">
        <v>738681172</v>
      </c>
      <c r="G82" s="53" t="s">
        <v>440</v>
      </c>
      <c r="H82" s="53" t="s">
        <v>25</v>
      </c>
      <c r="I82" s="53" t="s">
        <v>441</v>
      </c>
      <c r="J82" s="55">
        <v>182</v>
      </c>
      <c r="K82" s="56">
        <v>0</v>
      </c>
      <c r="L82" s="53">
        <v>0</v>
      </c>
      <c r="M82" s="57" t="s">
        <v>442</v>
      </c>
      <c r="N82" s="57" t="s">
        <v>443</v>
      </c>
      <c r="O82" s="58">
        <v>0.3</v>
      </c>
      <c r="P82" s="58">
        <v>0.3</v>
      </c>
      <c r="Q82" s="57" t="s">
        <v>25</v>
      </c>
    </row>
    <row r="83" spans="1:17" s="59" customFormat="1" ht="75.75" thickBot="1">
      <c r="A83" s="51" t="s">
        <v>444</v>
      </c>
      <c r="B83" s="52" t="s">
        <v>340</v>
      </c>
      <c r="C83" s="53" t="s">
        <v>445</v>
      </c>
      <c r="D83" s="53" t="s">
        <v>97</v>
      </c>
      <c r="E83" s="53" t="s">
        <v>32</v>
      </c>
      <c r="F83" s="54">
        <v>15000000</v>
      </c>
      <c r="G83" s="53" t="s">
        <v>446</v>
      </c>
      <c r="H83" s="53" t="s">
        <v>25</v>
      </c>
      <c r="I83" s="53" t="s">
        <v>447</v>
      </c>
      <c r="J83" s="55">
        <v>75</v>
      </c>
      <c r="K83" s="56">
        <v>0</v>
      </c>
      <c r="L83" s="53">
        <v>0</v>
      </c>
      <c r="M83" s="57">
        <v>44592</v>
      </c>
      <c r="N83" s="57">
        <v>44665</v>
      </c>
      <c r="O83" s="58">
        <v>0.4</v>
      </c>
      <c r="P83" s="58">
        <v>0</v>
      </c>
      <c r="Q83" s="57" t="s">
        <v>25</v>
      </c>
    </row>
    <row r="84" spans="1:17" s="59" customFormat="1" ht="105.75" thickBot="1">
      <c r="A84" s="51" t="s">
        <v>448</v>
      </c>
      <c r="B84" s="52" t="s">
        <v>419</v>
      </c>
      <c r="C84" s="53" t="s">
        <v>449</v>
      </c>
      <c r="D84" s="53" t="s">
        <v>31</v>
      </c>
      <c r="E84" s="53" t="s">
        <v>152</v>
      </c>
      <c r="F84" s="54">
        <v>1421252700</v>
      </c>
      <c r="G84" s="53" t="s">
        <v>323</v>
      </c>
      <c r="H84" s="53" t="s">
        <v>25</v>
      </c>
      <c r="I84" s="53" t="s">
        <v>450</v>
      </c>
      <c r="J84" s="55">
        <v>228</v>
      </c>
      <c r="K84" s="56">
        <v>0</v>
      </c>
      <c r="L84" s="53">
        <v>0</v>
      </c>
      <c r="M84" s="57" t="s">
        <v>419</v>
      </c>
      <c r="N84" s="57" t="s">
        <v>51</v>
      </c>
      <c r="O84" s="58">
        <v>0.44</v>
      </c>
      <c r="P84" s="58">
        <v>0.44</v>
      </c>
      <c r="Q84" s="57" t="s">
        <v>25</v>
      </c>
    </row>
    <row r="85" spans="1:17" s="59" customFormat="1" ht="30.75" thickBot="1">
      <c r="A85" s="51" t="s">
        <v>451</v>
      </c>
      <c r="B85" s="52" t="s">
        <v>452</v>
      </c>
      <c r="C85" s="53" t="s">
        <v>453</v>
      </c>
      <c r="D85" s="53" t="s">
        <v>21</v>
      </c>
      <c r="E85" s="53" t="s">
        <v>35</v>
      </c>
      <c r="F85" s="54">
        <v>258159524</v>
      </c>
      <c r="G85" s="53" t="s">
        <v>454</v>
      </c>
      <c r="H85" s="53" t="s">
        <v>25</v>
      </c>
      <c r="I85" s="53" t="s">
        <v>455</v>
      </c>
      <c r="J85" s="55">
        <v>215</v>
      </c>
      <c r="K85" s="56">
        <v>0</v>
      </c>
      <c r="L85" s="53">
        <v>0</v>
      </c>
      <c r="M85" s="57" t="s">
        <v>437</v>
      </c>
      <c r="N85" s="57" t="s">
        <v>51</v>
      </c>
      <c r="O85" s="58">
        <v>0.42</v>
      </c>
      <c r="P85" s="58">
        <v>0.14000000000000001</v>
      </c>
      <c r="Q85" s="57" t="s">
        <v>25</v>
      </c>
    </row>
    <row r="86" spans="1:17" s="59" customFormat="1" ht="30.75" thickBot="1">
      <c r="A86" s="51" t="s">
        <v>456</v>
      </c>
      <c r="B86" s="52" t="s">
        <v>457</v>
      </c>
      <c r="C86" s="53" t="s">
        <v>458</v>
      </c>
      <c r="D86" s="53" t="s">
        <v>21</v>
      </c>
      <c r="E86" s="53" t="s">
        <v>35</v>
      </c>
      <c r="F86" s="54">
        <v>90478080</v>
      </c>
      <c r="G86" s="53" t="s">
        <v>436</v>
      </c>
      <c r="H86" s="53" t="s">
        <v>25</v>
      </c>
      <c r="I86" s="53" t="s">
        <v>459</v>
      </c>
      <c r="J86" s="55">
        <v>208</v>
      </c>
      <c r="K86" s="56">
        <v>0</v>
      </c>
      <c r="L86" s="53">
        <v>0</v>
      </c>
      <c r="M86" s="57" t="s">
        <v>437</v>
      </c>
      <c r="N86" s="57" t="s">
        <v>460</v>
      </c>
      <c r="O86" s="58">
        <v>0.42</v>
      </c>
      <c r="P86" s="58">
        <v>0.14000000000000001</v>
      </c>
      <c r="Q86" s="57" t="s">
        <v>25</v>
      </c>
    </row>
    <row r="87" spans="1:17" s="59" customFormat="1" ht="30.75" thickBot="1">
      <c r="A87" s="51" t="s">
        <v>461</v>
      </c>
      <c r="B87" s="52" t="s">
        <v>452</v>
      </c>
      <c r="C87" s="53" t="s">
        <v>462</v>
      </c>
      <c r="D87" s="53" t="s">
        <v>47</v>
      </c>
      <c r="E87" s="53" t="s">
        <v>35</v>
      </c>
      <c r="F87" s="54">
        <v>392664493</v>
      </c>
      <c r="G87" s="53" t="s">
        <v>463</v>
      </c>
      <c r="H87" s="53" t="s">
        <v>25</v>
      </c>
      <c r="I87" s="53" t="s">
        <v>464</v>
      </c>
      <c r="J87" s="55">
        <v>3</v>
      </c>
      <c r="K87" s="56">
        <v>0</v>
      </c>
      <c r="L87" s="53">
        <v>31</v>
      </c>
      <c r="M87" s="57" t="s">
        <v>437</v>
      </c>
      <c r="N87" s="57" t="s">
        <v>338</v>
      </c>
      <c r="O87" s="58">
        <v>1</v>
      </c>
      <c r="P87" s="58">
        <v>0.5</v>
      </c>
      <c r="Q87" s="57" t="s">
        <v>25</v>
      </c>
    </row>
    <row r="88" spans="1:17" s="59" customFormat="1" ht="45.75" thickBot="1">
      <c r="A88" s="51" t="s">
        <v>465</v>
      </c>
      <c r="B88" s="52" t="s">
        <v>466</v>
      </c>
      <c r="C88" s="53" t="s">
        <v>467</v>
      </c>
      <c r="D88" s="53" t="s">
        <v>47</v>
      </c>
      <c r="E88" s="53" t="s">
        <v>152</v>
      </c>
      <c r="F88" s="54">
        <v>246000000</v>
      </c>
      <c r="G88" s="53" t="s">
        <v>468</v>
      </c>
      <c r="H88" s="53" t="s">
        <v>25</v>
      </c>
      <c r="I88" s="53" t="s">
        <v>450</v>
      </c>
      <c r="J88" s="55">
        <v>90</v>
      </c>
      <c r="K88" s="56">
        <v>0</v>
      </c>
      <c r="L88" s="53">
        <v>24</v>
      </c>
      <c r="M88" s="57">
        <v>44564</v>
      </c>
      <c r="N88" s="57">
        <v>44705</v>
      </c>
      <c r="O88" s="58">
        <v>0.73</v>
      </c>
      <c r="P88" s="58">
        <v>0</v>
      </c>
      <c r="Q88" s="57" t="s">
        <v>25</v>
      </c>
    </row>
    <row r="89" spans="1:17" s="59" customFormat="1" ht="45.75" thickBot="1">
      <c r="A89" s="51" t="s">
        <v>469</v>
      </c>
      <c r="B89" s="52" t="s">
        <v>457</v>
      </c>
      <c r="C89" s="53" t="s">
        <v>470</v>
      </c>
      <c r="D89" s="53" t="s">
        <v>29</v>
      </c>
      <c r="E89" s="53" t="s">
        <v>35</v>
      </c>
      <c r="F89" s="54">
        <v>1792000000</v>
      </c>
      <c r="G89" s="53" t="s">
        <v>471</v>
      </c>
      <c r="H89" s="53" t="s">
        <v>25</v>
      </c>
      <c r="I89" s="53" t="s">
        <v>472</v>
      </c>
      <c r="J89" s="55">
        <v>216</v>
      </c>
      <c r="K89" s="56">
        <v>0</v>
      </c>
      <c r="L89" s="53">
        <v>0</v>
      </c>
      <c r="M89" s="57" t="s">
        <v>457</v>
      </c>
      <c r="N89" s="57" t="s">
        <v>51</v>
      </c>
      <c r="O89" s="58">
        <v>0.27</v>
      </c>
      <c r="P89" s="58">
        <v>0.3</v>
      </c>
      <c r="Q89" s="57" t="s">
        <v>25</v>
      </c>
    </row>
    <row r="90" spans="1:17" s="59" customFormat="1" ht="30.75" thickBot="1">
      <c r="A90" s="51" t="s">
        <v>473</v>
      </c>
      <c r="B90" s="52" t="s">
        <v>437</v>
      </c>
      <c r="C90" s="53" t="s">
        <v>474</v>
      </c>
      <c r="D90" s="53" t="s">
        <v>47</v>
      </c>
      <c r="E90" s="53" t="s">
        <v>35</v>
      </c>
      <c r="F90" s="54">
        <v>325089011</v>
      </c>
      <c r="G90" s="53" t="s">
        <v>475</v>
      </c>
      <c r="H90" s="53" t="s">
        <v>446</v>
      </c>
      <c r="I90" s="53" t="s">
        <v>25</v>
      </c>
      <c r="J90" s="55">
        <v>76</v>
      </c>
      <c r="K90" s="56">
        <v>0</v>
      </c>
      <c r="L90" s="53">
        <v>0</v>
      </c>
      <c r="M90" s="57" t="s">
        <v>373</v>
      </c>
      <c r="N90" s="57" t="s">
        <v>165</v>
      </c>
      <c r="O90" s="58">
        <v>0.31</v>
      </c>
      <c r="P90" s="58">
        <v>0</v>
      </c>
      <c r="Q90" s="57" t="s">
        <v>25</v>
      </c>
    </row>
    <row r="91" spans="1:17" s="59" customFormat="1" ht="60.75" thickBot="1">
      <c r="A91" s="51" t="s">
        <v>476</v>
      </c>
      <c r="B91" s="52" t="s">
        <v>457</v>
      </c>
      <c r="C91" s="53" t="s">
        <v>477</v>
      </c>
      <c r="D91" s="53" t="s">
        <v>31</v>
      </c>
      <c r="E91" s="53" t="s">
        <v>32</v>
      </c>
      <c r="F91" s="54">
        <v>531999000</v>
      </c>
      <c r="G91" s="53" t="s">
        <v>478</v>
      </c>
      <c r="H91" s="53" t="s">
        <v>25</v>
      </c>
      <c r="I91" s="53" t="s">
        <v>479</v>
      </c>
      <c r="J91" s="55">
        <v>212</v>
      </c>
      <c r="K91" s="56">
        <v>0</v>
      </c>
      <c r="L91" s="53">
        <v>0</v>
      </c>
      <c r="M91" s="57" t="s">
        <v>373</v>
      </c>
      <c r="N91" s="57" t="s">
        <v>403</v>
      </c>
      <c r="O91" s="58">
        <v>0</v>
      </c>
      <c r="P91" s="58">
        <v>0</v>
      </c>
      <c r="Q91" s="57" t="s">
        <v>25</v>
      </c>
    </row>
    <row r="92" spans="1:17" s="59" customFormat="1" ht="90.75" thickBot="1">
      <c r="A92" s="51" t="s">
        <v>480</v>
      </c>
      <c r="B92" s="52" t="s">
        <v>457</v>
      </c>
      <c r="C92" s="53" t="s">
        <v>481</v>
      </c>
      <c r="D92" s="53" t="s">
        <v>29</v>
      </c>
      <c r="E92" s="53" t="s">
        <v>35</v>
      </c>
      <c r="F92" s="54">
        <v>7857000000</v>
      </c>
      <c r="G92" s="53" t="s">
        <v>482</v>
      </c>
      <c r="H92" s="53" t="s">
        <v>25</v>
      </c>
      <c r="I92" s="53" t="s">
        <v>182</v>
      </c>
      <c r="J92" s="55">
        <v>215</v>
      </c>
      <c r="K92" s="56">
        <v>0</v>
      </c>
      <c r="L92" s="53">
        <v>0</v>
      </c>
      <c r="M92" s="57" t="s">
        <v>437</v>
      </c>
      <c r="N92" s="57" t="s">
        <v>51</v>
      </c>
      <c r="O92" s="58">
        <v>0.01</v>
      </c>
      <c r="P92" s="58">
        <v>0</v>
      </c>
      <c r="Q92" s="57" t="s">
        <v>25</v>
      </c>
    </row>
    <row r="93" spans="1:17" s="59" customFormat="1" ht="45.75" thickBot="1">
      <c r="A93" s="51" t="s">
        <v>483</v>
      </c>
      <c r="B93" s="52" t="s">
        <v>437</v>
      </c>
      <c r="C93" s="53" t="s">
        <v>484</v>
      </c>
      <c r="D93" s="53" t="s">
        <v>21</v>
      </c>
      <c r="E93" s="53" t="s">
        <v>32</v>
      </c>
      <c r="F93" s="54">
        <v>1028500000</v>
      </c>
      <c r="G93" s="53" t="s">
        <v>36</v>
      </c>
      <c r="H93" s="53" t="s">
        <v>25</v>
      </c>
      <c r="I93" s="53" t="s">
        <v>485</v>
      </c>
      <c r="J93" s="55">
        <v>304</v>
      </c>
      <c r="K93" s="56">
        <v>0</v>
      </c>
      <c r="L93" s="53">
        <v>0</v>
      </c>
      <c r="M93" s="57" t="s">
        <v>437</v>
      </c>
      <c r="N93" s="57" t="s">
        <v>486</v>
      </c>
      <c r="O93" s="58">
        <v>0.02</v>
      </c>
      <c r="P93" s="58">
        <v>0</v>
      </c>
      <c r="Q93" s="57" t="s">
        <v>25</v>
      </c>
    </row>
    <row r="94" spans="1:17" s="59" customFormat="1" ht="30.75" thickBot="1">
      <c r="A94" s="51" t="s">
        <v>487</v>
      </c>
      <c r="B94" s="52" t="s">
        <v>437</v>
      </c>
      <c r="C94" s="53" t="s">
        <v>488</v>
      </c>
      <c r="D94" s="53" t="s">
        <v>31</v>
      </c>
      <c r="E94" s="53" t="s">
        <v>152</v>
      </c>
      <c r="F94" s="54">
        <v>695309067</v>
      </c>
      <c r="G94" s="53" t="s">
        <v>489</v>
      </c>
      <c r="H94" s="53" t="s">
        <v>25</v>
      </c>
      <c r="I94" s="53" t="s">
        <v>450</v>
      </c>
      <c r="J94" s="55">
        <v>214</v>
      </c>
      <c r="K94" s="56">
        <v>0</v>
      </c>
      <c r="L94" s="53">
        <v>0</v>
      </c>
      <c r="M94" s="57" t="s">
        <v>437</v>
      </c>
      <c r="N94" s="57" t="s">
        <v>184</v>
      </c>
      <c r="O94" s="58">
        <v>0.28000000000000003</v>
      </c>
      <c r="P94" s="58">
        <v>0</v>
      </c>
      <c r="Q94" s="57" t="s">
        <v>25</v>
      </c>
    </row>
    <row r="95" spans="1:17" s="59" customFormat="1" ht="45.75" thickBot="1">
      <c r="A95" s="51" t="s">
        <v>490</v>
      </c>
      <c r="B95" s="52" t="s">
        <v>229</v>
      </c>
      <c r="C95" s="53" t="s">
        <v>491</v>
      </c>
      <c r="D95" s="53" t="s">
        <v>21</v>
      </c>
      <c r="E95" s="53" t="s">
        <v>35</v>
      </c>
      <c r="F95" s="54">
        <v>95591945</v>
      </c>
      <c r="G95" s="53" t="s">
        <v>492</v>
      </c>
      <c r="H95" s="53" t="s">
        <v>25</v>
      </c>
      <c r="I95" s="53" t="s">
        <v>371</v>
      </c>
      <c r="J95" s="55">
        <v>120</v>
      </c>
      <c r="K95" s="56">
        <v>0</v>
      </c>
      <c r="L95" s="53">
        <v>0</v>
      </c>
      <c r="M95" s="57" t="s">
        <v>229</v>
      </c>
      <c r="N95" s="57" t="s">
        <v>493</v>
      </c>
      <c r="O95" s="58">
        <v>5.0000000000000001E-3</v>
      </c>
      <c r="P95" s="58">
        <v>5.0000000000000001E-3</v>
      </c>
      <c r="Q95" s="57" t="s">
        <v>25</v>
      </c>
    </row>
    <row r="96" spans="1:17" s="59" customFormat="1" ht="60.75" thickBot="1">
      <c r="A96" s="51" t="s">
        <v>494</v>
      </c>
      <c r="B96" s="52" t="s">
        <v>495</v>
      </c>
      <c r="C96" s="53" t="s">
        <v>496</v>
      </c>
      <c r="D96" s="53" t="s">
        <v>21</v>
      </c>
      <c r="E96" s="53" t="s">
        <v>35</v>
      </c>
      <c r="F96" s="54">
        <v>93280000</v>
      </c>
      <c r="G96" s="53" t="s">
        <v>289</v>
      </c>
      <c r="H96" s="53" t="s">
        <v>25</v>
      </c>
      <c r="I96" s="53" t="s">
        <v>371</v>
      </c>
      <c r="J96" s="55">
        <v>334</v>
      </c>
      <c r="K96" s="56">
        <v>0</v>
      </c>
      <c r="L96" s="53">
        <v>0</v>
      </c>
      <c r="M96" s="57" t="s">
        <v>495</v>
      </c>
      <c r="N96" s="57" t="s">
        <v>497</v>
      </c>
      <c r="O96" s="63">
        <v>1.8E-3</v>
      </c>
      <c r="P96" s="58">
        <v>1.8E-3</v>
      </c>
      <c r="Q96" s="57" t="s">
        <v>25</v>
      </c>
    </row>
    <row r="97" spans="1:17" s="59" customFormat="1" ht="60.75" thickBot="1">
      <c r="A97" s="51" t="s">
        <v>498</v>
      </c>
      <c r="B97" s="52" t="s">
        <v>499</v>
      </c>
      <c r="C97" s="53" t="s">
        <v>500</v>
      </c>
      <c r="D97" s="53" t="s">
        <v>21</v>
      </c>
      <c r="E97" s="53" t="s">
        <v>35</v>
      </c>
      <c r="F97" s="54">
        <v>97165838</v>
      </c>
      <c r="G97" s="53" t="s">
        <v>501</v>
      </c>
      <c r="H97" s="53" t="s">
        <v>25</v>
      </c>
      <c r="I97" s="53" t="s">
        <v>502</v>
      </c>
      <c r="J97" s="55">
        <v>334</v>
      </c>
      <c r="K97" s="56">
        <v>0</v>
      </c>
      <c r="L97" s="53">
        <v>0</v>
      </c>
      <c r="M97" s="57" t="s">
        <v>499</v>
      </c>
      <c r="N97" s="57" t="s">
        <v>503</v>
      </c>
      <c r="O97" s="63">
        <v>0</v>
      </c>
      <c r="P97" s="58">
        <v>0</v>
      </c>
      <c r="Q97" s="57" t="s">
        <v>25</v>
      </c>
    </row>
    <row r="98" spans="1:17" s="59" customFormat="1" ht="105.75" thickBot="1">
      <c r="A98" s="51" t="s">
        <v>504</v>
      </c>
      <c r="B98" s="52" t="s">
        <v>505</v>
      </c>
      <c r="C98" s="53" t="s">
        <v>506</v>
      </c>
      <c r="D98" s="53" t="s">
        <v>21</v>
      </c>
      <c r="E98" s="53" t="s">
        <v>35</v>
      </c>
      <c r="F98" s="54">
        <v>96817501</v>
      </c>
      <c r="G98" s="53" t="s">
        <v>507</v>
      </c>
      <c r="H98" s="53" t="s">
        <v>25</v>
      </c>
      <c r="I98" s="53" t="s">
        <v>502</v>
      </c>
      <c r="J98" s="55">
        <v>334</v>
      </c>
      <c r="K98" s="56">
        <v>0</v>
      </c>
      <c r="L98" s="53">
        <v>0</v>
      </c>
      <c r="M98" s="57" t="s">
        <v>505</v>
      </c>
      <c r="N98" s="57" t="s">
        <v>508</v>
      </c>
      <c r="O98" s="63">
        <v>0</v>
      </c>
      <c r="P98" s="58">
        <v>0</v>
      </c>
      <c r="Q98" s="57" t="s">
        <v>25</v>
      </c>
    </row>
    <row r="99" spans="1:17" s="59" customFormat="1" ht="45.75" thickBot="1">
      <c r="A99" s="51" t="s">
        <v>509</v>
      </c>
      <c r="B99" s="52" t="s">
        <v>505</v>
      </c>
      <c r="C99" s="53" t="s">
        <v>510</v>
      </c>
      <c r="D99" s="53" t="s">
        <v>21</v>
      </c>
      <c r="E99" s="53" t="s">
        <v>35</v>
      </c>
      <c r="F99" s="54">
        <v>366442781</v>
      </c>
      <c r="G99" s="53" t="s">
        <v>511</v>
      </c>
      <c r="H99" s="53" t="s">
        <v>25</v>
      </c>
      <c r="I99" s="53" t="s">
        <v>182</v>
      </c>
      <c r="J99" s="55">
        <v>346</v>
      </c>
      <c r="K99" s="56">
        <v>0</v>
      </c>
      <c r="L99" s="53">
        <v>0</v>
      </c>
      <c r="M99" s="57" t="s">
        <v>505</v>
      </c>
      <c r="N99" s="57" t="s">
        <v>512</v>
      </c>
      <c r="O99" s="63">
        <v>0</v>
      </c>
      <c r="P99" s="58">
        <v>0</v>
      </c>
      <c r="Q99" s="57" t="s">
        <v>25</v>
      </c>
    </row>
    <row r="100" spans="1:17" s="59" customFormat="1" ht="45.75" thickBot="1">
      <c r="A100" s="51" t="s">
        <v>513</v>
      </c>
      <c r="B100" s="52" t="s">
        <v>505</v>
      </c>
      <c r="C100" s="53" t="s">
        <v>514</v>
      </c>
      <c r="D100" s="53" t="s">
        <v>21</v>
      </c>
      <c r="E100" s="53" t="s">
        <v>35</v>
      </c>
      <c r="F100" s="54">
        <v>97170400</v>
      </c>
      <c r="G100" s="53" t="s">
        <v>515</v>
      </c>
      <c r="H100" s="53" t="s">
        <v>25</v>
      </c>
      <c r="I100" s="53" t="s">
        <v>516</v>
      </c>
      <c r="J100" s="55">
        <v>345</v>
      </c>
      <c r="K100" s="56">
        <v>0</v>
      </c>
      <c r="L100" s="53">
        <v>0</v>
      </c>
      <c r="M100" s="57" t="s">
        <v>517</v>
      </c>
      <c r="N100" s="57" t="s">
        <v>512</v>
      </c>
      <c r="O100" s="63">
        <v>0</v>
      </c>
      <c r="P100" s="58">
        <v>0</v>
      </c>
      <c r="Q100" s="57" t="s">
        <v>25</v>
      </c>
    </row>
    <row r="101" spans="1:17" s="59" customFormat="1" ht="75.75" thickBot="1">
      <c r="A101" s="51" t="s">
        <v>518</v>
      </c>
      <c r="B101" s="52" t="s">
        <v>505</v>
      </c>
      <c r="C101" s="53" t="s">
        <v>519</v>
      </c>
      <c r="D101" s="53" t="s">
        <v>21</v>
      </c>
      <c r="E101" s="53" t="s">
        <v>35</v>
      </c>
      <c r="F101" s="54">
        <v>65178102</v>
      </c>
      <c r="G101" s="53" t="s">
        <v>520</v>
      </c>
      <c r="H101" s="53" t="s">
        <v>25</v>
      </c>
      <c r="I101" s="53" t="s">
        <v>521</v>
      </c>
      <c r="J101" s="55">
        <v>345</v>
      </c>
      <c r="K101" s="56">
        <v>0</v>
      </c>
      <c r="L101" s="53">
        <v>0</v>
      </c>
      <c r="M101" s="57" t="s">
        <v>517</v>
      </c>
      <c r="N101" s="57" t="s">
        <v>512</v>
      </c>
      <c r="O101" s="63">
        <v>0</v>
      </c>
      <c r="P101" s="58">
        <v>0</v>
      </c>
      <c r="Q101" s="57" t="s">
        <v>25</v>
      </c>
    </row>
    <row r="102" spans="1:17" s="59" customFormat="1" ht="45.75" thickBot="1">
      <c r="A102" s="51" t="s">
        <v>522</v>
      </c>
      <c r="B102" s="52" t="s">
        <v>517</v>
      </c>
      <c r="C102" s="53" t="s">
        <v>523</v>
      </c>
      <c r="D102" s="53" t="s">
        <v>21</v>
      </c>
      <c r="E102" s="53" t="s">
        <v>35</v>
      </c>
      <c r="F102" s="54">
        <v>91425000</v>
      </c>
      <c r="G102" s="53" t="s">
        <v>524</v>
      </c>
      <c r="H102" s="53" t="s">
        <v>25</v>
      </c>
      <c r="I102" s="53" t="s">
        <v>525</v>
      </c>
      <c r="J102" s="55">
        <v>346</v>
      </c>
      <c r="K102" s="56">
        <v>0</v>
      </c>
      <c r="L102" s="53">
        <v>0</v>
      </c>
      <c r="M102" s="57" t="s">
        <v>517</v>
      </c>
      <c r="N102" s="57" t="s">
        <v>28</v>
      </c>
      <c r="O102" s="63">
        <v>0</v>
      </c>
      <c r="P102" s="58">
        <v>0</v>
      </c>
      <c r="Q102" s="57" t="s">
        <v>25</v>
      </c>
    </row>
    <row r="103" spans="1:17" s="59" customFormat="1" ht="60.75" thickBot="1">
      <c r="A103" s="51" t="s">
        <v>526</v>
      </c>
      <c r="B103" s="52" t="s">
        <v>517</v>
      </c>
      <c r="C103" s="53" t="s">
        <v>527</v>
      </c>
      <c r="D103" s="53" t="s">
        <v>21</v>
      </c>
      <c r="E103" s="53" t="s">
        <v>35</v>
      </c>
      <c r="F103" s="54">
        <v>263069592</v>
      </c>
      <c r="G103" s="53" t="s">
        <v>528</v>
      </c>
      <c r="H103" s="53" t="s">
        <v>25</v>
      </c>
      <c r="I103" s="53" t="s">
        <v>182</v>
      </c>
      <c r="J103" s="55">
        <v>346</v>
      </c>
      <c r="K103" s="56">
        <v>0</v>
      </c>
      <c r="L103" s="53">
        <v>0</v>
      </c>
      <c r="M103" s="57" t="s">
        <v>517</v>
      </c>
      <c r="N103" s="57" t="s">
        <v>28</v>
      </c>
      <c r="O103" s="63">
        <v>0</v>
      </c>
      <c r="P103" s="58">
        <v>0</v>
      </c>
      <c r="Q103" s="57" t="s">
        <v>25</v>
      </c>
    </row>
    <row r="104" spans="1:17" s="59" customFormat="1" ht="45.75" thickBot="1">
      <c r="A104" s="51" t="s">
        <v>529</v>
      </c>
      <c r="B104" s="52" t="s">
        <v>517</v>
      </c>
      <c r="C104" s="53" t="s">
        <v>530</v>
      </c>
      <c r="D104" s="53" t="s">
        <v>21</v>
      </c>
      <c r="E104" s="53" t="s">
        <v>35</v>
      </c>
      <c r="F104" s="54">
        <v>263069592</v>
      </c>
      <c r="G104" s="53" t="s">
        <v>531</v>
      </c>
      <c r="H104" s="53" t="s">
        <v>25</v>
      </c>
      <c r="I104" s="53" t="s">
        <v>182</v>
      </c>
      <c r="J104" s="55">
        <v>344</v>
      </c>
      <c r="K104" s="56">
        <v>0</v>
      </c>
      <c r="L104" s="53">
        <v>0</v>
      </c>
      <c r="M104" s="57" t="s">
        <v>532</v>
      </c>
      <c r="N104" s="57" t="s">
        <v>512</v>
      </c>
      <c r="O104" s="63">
        <v>0</v>
      </c>
      <c r="P104" s="58">
        <v>0</v>
      </c>
      <c r="Q104" s="57" t="s">
        <v>25</v>
      </c>
    </row>
    <row r="105" spans="1:17" s="59" customFormat="1" ht="45.75" thickBot="1">
      <c r="A105" s="51" t="s">
        <v>533</v>
      </c>
      <c r="B105" s="52" t="s">
        <v>532</v>
      </c>
      <c r="C105" s="53" t="s">
        <v>534</v>
      </c>
      <c r="D105" s="53" t="s">
        <v>21</v>
      </c>
      <c r="E105" s="53" t="s">
        <v>35</v>
      </c>
      <c r="F105" s="54">
        <v>263069592</v>
      </c>
      <c r="G105" s="53" t="s">
        <v>535</v>
      </c>
      <c r="H105" s="53" t="s">
        <v>25</v>
      </c>
      <c r="I105" s="53" t="s">
        <v>182</v>
      </c>
      <c r="J105" s="55">
        <v>344</v>
      </c>
      <c r="K105" s="56">
        <v>0</v>
      </c>
      <c r="L105" s="53">
        <v>0</v>
      </c>
      <c r="M105" s="57" t="s">
        <v>532</v>
      </c>
      <c r="N105" s="57" t="s">
        <v>512</v>
      </c>
      <c r="O105" s="63">
        <v>0</v>
      </c>
      <c r="P105" s="58">
        <v>0</v>
      </c>
      <c r="Q105" s="57" t="s">
        <v>25</v>
      </c>
    </row>
    <row r="106" spans="1:17" s="59" customFormat="1" ht="60.75" thickBot="1">
      <c r="A106" s="51" t="s">
        <v>536</v>
      </c>
      <c r="B106" s="52" t="s">
        <v>517</v>
      </c>
      <c r="C106" s="53" t="s">
        <v>537</v>
      </c>
      <c r="D106" s="53" t="s">
        <v>21</v>
      </c>
      <c r="E106" s="53" t="s">
        <v>35</v>
      </c>
      <c r="F106" s="54">
        <v>263069592</v>
      </c>
      <c r="G106" s="53" t="s">
        <v>538</v>
      </c>
      <c r="H106" s="53" t="s">
        <v>25</v>
      </c>
      <c r="I106" s="53" t="s">
        <v>182</v>
      </c>
      <c r="J106" s="55">
        <v>345</v>
      </c>
      <c r="K106" s="56">
        <v>0</v>
      </c>
      <c r="L106" s="53">
        <v>0</v>
      </c>
      <c r="M106" s="57" t="s">
        <v>517</v>
      </c>
      <c r="N106" s="57" t="s">
        <v>512</v>
      </c>
      <c r="O106" s="63">
        <v>0</v>
      </c>
      <c r="P106" s="58">
        <v>0</v>
      </c>
      <c r="Q106" s="57" t="s">
        <v>25</v>
      </c>
    </row>
    <row r="107" spans="1:17" s="59" customFormat="1" ht="90.75" thickBot="1">
      <c r="A107" s="51" t="s">
        <v>539</v>
      </c>
      <c r="B107" s="52" t="s">
        <v>532</v>
      </c>
      <c r="C107" s="53" t="s">
        <v>540</v>
      </c>
      <c r="D107" s="53" t="s">
        <v>21</v>
      </c>
      <c r="E107" s="53" t="s">
        <v>35</v>
      </c>
      <c r="F107" s="54">
        <v>91697508</v>
      </c>
      <c r="G107" s="53" t="s">
        <v>541</v>
      </c>
      <c r="H107" s="53" t="s">
        <v>25</v>
      </c>
      <c r="I107" s="53" t="s">
        <v>371</v>
      </c>
      <c r="J107" s="55">
        <v>181</v>
      </c>
      <c r="K107" s="56">
        <v>0</v>
      </c>
      <c r="L107" s="53">
        <v>0</v>
      </c>
      <c r="M107" s="57" t="s">
        <v>532</v>
      </c>
      <c r="N107" s="57" t="s">
        <v>542</v>
      </c>
      <c r="O107" s="63">
        <v>0</v>
      </c>
      <c r="P107" s="58">
        <v>0</v>
      </c>
      <c r="Q107" s="57" t="s">
        <v>25</v>
      </c>
    </row>
    <row r="108" spans="1:17" s="59" customFormat="1" ht="45.75" thickBot="1">
      <c r="A108" s="51" t="s">
        <v>543</v>
      </c>
      <c r="B108" s="52" t="s">
        <v>532</v>
      </c>
      <c r="C108" s="53" t="s">
        <v>544</v>
      </c>
      <c r="D108" s="53" t="s">
        <v>21</v>
      </c>
      <c r="E108" s="53" t="s">
        <v>35</v>
      </c>
      <c r="F108" s="54">
        <v>253839080</v>
      </c>
      <c r="G108" s="53" t="s">
        <v>545</v>
      </c>
      <c r="H108" s="53" t="s">
        <v>25</v>
      </c>
      <c r="I108" s="53" t="s">
        <v>272</v>
      </c>
      <c r="J108" s="55">
        <v>334</v>
      </c>
      <c r="K108" s="56">
        <v>0</v>
      </c>
      <c r="L108" s="53">
        <v>0</v>
      </c>
      <c r="M108" s="57" t="s">
        <v>532</v>
      </c>
      <c r="N108" s="57" t="s">
        <v>546</v>
      </c>
      <c r="O108" s="63">
        <v>0</v>
      </c>
      <c r="P108" s="58">
        <v>0</v>
      </c>
      <c r="Q108" s="57" t="s">
        <v>25</v>
      </c>
    </row>
    <row r="109" spans="1:17" s="59" customFormat="1" ht="60.75" thickBot="1">
      <c r="A109" s="51" t="s">
        <v>547</v>
      </c>
      <c r="B109" s="52" t="s">
        <v>532</v>
      </c>
      <c r="C109" s="53" t="s">
        <v>548</v>
      </c>
      <c r="D109" s="53" t="s">
        <v>21</v>
      </c>
      <c r="E109" s="53" t="s">
        <v>35</v>
      </c>
      <c r="F109" s="54">
        <v>96888747</v>
      </c>
      <c r="G109" s="53" t="s">
        <v>549</v>
      </c>
      <c r="H109" s="53" t="s">
        <v>25</v>
      </c>
      <c r="I109" s="53" t="s">
        <v>550</v>
      </c>
      <c r="J109" s="55">
        <v>342</v>
      </c>
      <c r="K109" s="56">
        <v>0</v>
      </c>
      <c r="L109" s="53">
        <v>0</v>
      </c>
      <c r="M109" s="57" t="s">
        <v>551</v>
      </c>
      <c r="N109" s="57" t="s">
        <v>28</v>
      </c>
      <c r="O109" s="63">
        <v>0</v>
      </c>
      <c r="P109" s="58">
        <v>0</v>
      </c>
      <c r="Q109" s="57" t="s">
        <v>25</v>
      </c>
    </row>
    <row r="110" spans="1:17" s="59" customFormat="1" ht="60.75" thickBot="1">
      <c r="A110" s="51" t="s">
        <v>552</v>
      </c>
      <c r="B110" s="52" t="s">
        <v>532</v>
      </c>
      <c r="C110" s="53" t="s">
        <v>553</v>
      </c>
      <c r="D110" s="53" t="s">
        <v>21</v>
      </c>
      <c r="E110" s="53" t="s">
        <v>35</v>
      </c>
      <c r="F110" s="54">
        <v>263069592</v>
      </c>
      <c r="G110" s="53" t="s">
        <v>554</v>
      </c>
      <c r="H110" s="53" t="s">
        <v>25</v>
      </c>
      <c r="I110" s="53" t="s">
        <v>182</v>
      </c>
      <c r="J110" s="55">
        <v>344</v>
      </c>
      <c r="K110" s="56">
        <v>0</v>
      </c>
      <c r="L110" s="53">
        <v>0</v>
      </c>
      <c r="M110" s="57" t="s">
        <v>532</v>
      </c>
      <c r="N110" s="57" t="s">
        <v>512</v>
      </c>
      <c r="O110" s="63">
        <v>0</v>
      </c>
      <c r="P110" s="58">
        <v>0</v>
      </c>
      <c r="Q110" s="57" t="s">
        <v>25</v>
      </c>
    </row>
    <row r="111" spans="1:17" s="59" customFormat="1" ht="45.75" thickBot="1">
      <c r="A111" s="51" t="s">
        <v>555</v>
      </c>
      <c r="B111" s="52" t="s">
        <v>532</v>
      </c>
      <c r="C111" s="53" t="s">
        <v>556</v>
      </c>
      <c r="D111" s="53" t="s">
        <v>21</v>
      </c>
      <c r="E111" s="53" t="s">
        <v>35</v>
      </c>
      <c r="F111" s="54">
        <v>352554279</v>
      </c>
      <c r="G111" s="53" t="s">
        <v>278</v>
      </c>
      <c r="H111" s="53" t="s">
        <v>25</v>
      </c>
      <c r="I111" s="53" t="s">
        <v>272</v>
      </c>
      <c r="J111" s="55">
        <v>334</v>
      </c>
      <c r="K111" s="56">
        <v>0</v>
      </c>
      <c r="L111" s="53">
        <v>0</v>
      </c>
      <c r="M111" s="57" t="s">
        <v>532</v>
      </c>
      <c r="N111" s="57" t="s">
        <v>546</v>
      </c>
      <c r="O111" s="63">
        <v>0</v>
      </c>
      <c r="P111" s="58">
        <v>0</v>
      </c>
      <c r="Q111" s="57" t="s">
        <v>25</v>
      </c>
    </row>
    <row r="112" spans="1:17" s="59" customFormat="1" ht="45.75" thickBot="1">
      <c r="A112" s="51" t="s">
        <v>557</v>
      </c>
      <c r="B112" s="52" t="s">
        <v>532</v>
      </c>
      <c r="C112" s="53" t="s">
        <v>276</v>
      </c>
      <c r="D112" s="53" t="s">
        <v>21</v>
      </c>
      <c r="E112" s="53" t="s">
        <v>35</v>
      </c>
      <c r="F112" s="54">
        <v>197430398</v>
      </c>
      <c r="G112" s="53" t="s">
        <v>277</v>
      </c>
      <c r="H112" s="53" t="s">
        <v>25</v>
      </c>
      <c r="I112" s="53" t="s">
        <v>272</v>
      </c>
      <c r="J112" s="55">
        <v>334</v>
      </c>
      <c r="K112" s="56">
        <v>0</v>
      </c>
      <c r="L112" s="53">
        <v>0</v>
      </c>
      <c r="M112" s="57" t="s">
        <v>551</v>
      </c>
      <c r="N112" s="57" t="s">
        <v>558</v>
      </c>
      <c r="O112" s="63">
        <v>0</v>
      </c>
      <c r="P112" s="58">
        <v>0</v>
      </c>
      <c r="Q112" s="57" t="s">
        <v>25</v>
      </c>
    </row>
    <row r="113" spans="1:17" s="59" customFormat="1" ht="45.75" thickBot="1">
      <c r="A113" s="51" t="s">
        <v>559</v>
      </c>
      <c r="B113" s="52" t="s">
        <v>532</v>
      </c>
      <c r="C113" s="53" t="s">
        <v>274</v>
      </c>
      <c r="D113" s="53" t="s">
        <v>21</v>
      </c>
      <c r="E113" s="53" t="s">
        <v>35</v>
      </c>
      <c r="F113" s="54">
        <v>197430398</v>
      </c>
      <c r="G113" s="53" t="s">
        <v>560</v>
      </c>
      <c r="H113" s="53" t="s">
        <v>25</v>
      </c>
      <c r="I113" s="53" t="s">
        <v>272</v>
      </c>
      <c r="J113" s="55">
        <v>334</v>
      </c>
      <c r="K113" s="56">
        <v>0</v>
      </c>
      <c r="L113" s="53">
        <v>0</v>
      </c>
      <c r="M113" s="57" t="s">
        <v>551</v>
      </c>
      <c r="N113" s="57" t="s">
        <v>558</v>
      </c>
      <c r="O113" s="63">
        <v>0</v>
      </c>
      <c r="P113" s="58">
        <v>0</v>
      </c>
      <c r="Q113" s="57" t="s">
        <v>25</v>
      </c>
    </row>
    <row r="114" spans="1:17" s="59" customFormat="1" ht="75.75" thickBot="1">
      <c r="A114" s="51" t="s">
        <v>561</v>
      </c>
      <c r="B114" s="52" t="s">
        <v>562</v>
      </c>
      <c r="C114" s="53" t="s">
        <v>563</v>
      </c>
      <c r="D114" s="53" t="s">
        <v>21</v>
      </c>
      <c r="E114" s="53" t="s">
        <v>35</v>
      </c>
      <c r="F114" s="54">
        <v>140000000</v>
      </c>
      <c r="G114" s="53" t="s">
        <v>564</v>
      </c>
      <c r="H114" s="53" t="s">
        <v>25</v>
      </c>
      <c r="I114" s="53" t="s">
        <v>272</v>
      </c>
      <c r="J114" s="55">
        <v>118</v>
      </c>
      <c r="K114" s="56">
        <v>0</v>
      </c>
      <c r="L114" s="53">
        <v>0</v>
      </c>
      <c r="M114" s="57" t="s">
        <v>565</v>
      </c>
      <c r="N114" s="57" t="s">
        <v>566</v>
      </c>
      <c r="O114" s="63">
        <v>0</v>
      </c>
      <c r="P114" s="58">
        <v>0</v>
      </c>
      <c r="Q114" s="57" t="s">
        <v>25</v>
      </c>
    </row>
    <row r="115" spans="1:17" s="59" customFormat="1" ht="90.75" thickBot="1">
      <c r="A115" s="51" t="s">
        <v>567</v>
      </c>
      <c r="B115" s="52" t="s">
        <v>551</v>
      </c>
      <c r="C115" s="53" t="s">
        <v>568</v>
      </c>
      <c r="D115" s="53" t="s">
        <v>21</v>
      </c>
      <c r="E115" s="53" t="s">
        <v>35</v>
      </c>
      <c r="F115" s="54">
        <v>220000000</v>
      </c>
      <c r="G115" s="53" t="s">
        <v>432</v>
      </c>
      <c r="H115" s="53" t="s">
        <v>25</v>
      </c>
      <c r="I115" s="53" t="s">
        <v>272</v>
      </c>
      <c r="J115" s="55">
        <v>334</v>
      </c>
      <c r="K115" s="56">
        <v>0</v>
      </c>
      <c r="L115" s="53">
        <v>0</v>
      </c>
      <c r="M115" s="57" t="s">
        <v>551</v>
      </c>
      <c r="N115" s="57" t="s">
        <v>558</v>
      </c>
      <c r="O115" s="63">
        <v>0</v>
      </c>
      <c r="P115" s="58">
        <v>0</v>
      </c>
      <c r="Q115" s="57" t="s">
        <v>25</v>
      </c>
    </row>
    <row r="116" spans="1:17" s="59" customFormat="1" ht="90.75" thickBot="1">
      <c r="A116" s="51" t="s">
        <v>569</v>
      </c>
      <c r="B116" s="52" t="s">
        <v>551</v>
      </c>
      <c r="C116" s="53" t="s">
        <v>570</v>
      </c>
      <c r="D116" s="53" t="s">
        <v>21</v>
      </c>
      <c r="E116" s="53" t="s">
        <v>35</v>
      </c>
      <c r="F116" s="54">
        <v>220000000</v>
      </c>
      <c r="G116" s="53" t="s">
        <v>433</v>
      </c>
      <c r="H116" s="53" t="s">
        <v>25</v>
      </c>
      <c r="I116" s="53" t="s">
        <v>272</v>
      </c>
      <c r="J116" s="55">
        <v>334</v>
      </c>
      <c r="K116" s="56">
        <v>0</v>
      </c>
      <c r="L116" s="53">
        <v>0</v>
      </c>
      <c r="M116" s="57" t="s">
        <v>562</v>
      </c>
      <c r="N116" s="57" t="s">
        <v>571</v>
      </c>
      <c r="O116" s="63">
        <v>0</v>
      </c>
      <c r="P116" s="58">
        <v>0</v>
      </c>
      <c r="Q116" s="57" t="s">
        <v>25</v>
      </c>
    </row>
    <row r="117" spans="1:17" s="59" customFormat="1" ht="75.75" thickBot="1">
      <c r="A117" s="51" t="s">
        <v>572</v>
      </c>
      <c r="B117" s="52" t="s">
        <v>565</v>
      </c>
      <c r="C117" s="53" t="s">
        <v>573</v>
      </c>
      <c r="D117" s="53" t="s">
        <v>21</v>
      </c>
      <c r="E117" s="53" t="s">
        <v>35</v>
      </c>
      <c r="F117" s="54">
        <v>158366628</v>
      </c>
      <c r="G117" s="53" t="s">
        <v>574</v>
      </c>
      <c r="H117" s="53" t="s">
        <v>25</v>
      </c>
      <c r="I117" s="53" t="s">
        <v>575</v>
      </c>
      <c r="J117" s="55">
        <v>181</v>
      </c>
      <c r="K117" s="56">
        <v>0</v>
      </c>
      <c r="L117" s="53">
        <v>0</v>
      </c>
      <c r="M117" s="57" t="s">
        <v>565</v>
      </c>
      <c r="N117" s="57" t="s">
        <v>576</v>
      </c>
      <c r="O117" s="63">
        <v>0</v>
      </c>
      <c r="P117" s="58">
        <v>0</v>
      </c>
      <c r="Q117" s="57" t="s">
        <v>25</v>
      </c>
    </row>
    <row r="118" spans="1:17" s="59" customFormat="1" ht="75.75" thickBot="1">
      <c r="A118" s="51" t="s">
        <v>577</v>
      </c>
      <c r="B118" s="52" t="s">
        <v>565</v>
      </c>
      <c r="C118" s="53" t="s">
        <v>578</v>
      </c>
      <c r="D118" s="53" t="s">
        <v>21</v>
      </c>
      <c r="E118" s="53" t="s">
        <v>35</v>
      </c>
      <c r="F118" s="54">
        <v>220000000</v>
      </c>
      <c r="G118" s="53" t="s">
        <v>579</v>
      </c>
      <c r="H118" s="53" t="s">
        <v>25</v>
      </c>
      <c r="I118" s="53" t="s">
        <v>272</v>
      </c>
      <c r="J118" s="55">
        <v>334</v>
      </c>
      <c r="K118" s="56">
        <v>0</v>
      </c>
      <c r="L118" s="53">
        <v>0</v>
      </c>
      <c r="M118" s="57" t="s">
        <v>565</v>
      </c>
      <c r="N118" s="57" t="s">
        <v>580</v>
      </c>
      <c r="O118" s="63">
        <v>0</v>
      </c>
      <c r="P118" s="58">
        <v>0</v>
      </c>
      <c r="Q118" s="57" t="s">
        <v>25</v>
      </c>
    </row>
    <row r="119" spans="1:17" s="59" customFormat="1" ht="60.75" thickBot="1">
      <c r="A119" s="51" t="s">
        <v>581</v>
      </c>
      <c r="B119" s="52" t="s">
        <v>551</v>
      </c>
      <c r="C119" s="53" t="s">
        <v>582</v>
      </c>
      <c r="D119" s="53" t="s">
        <v>21</v>
      </c>
      <c r="E119" s="53" t="s">
        <v>35</v>
      </c>
      <c r="F119" s="54">
        <v>99282800</v>
      </c>
      <c r="G119" s="53" t="s">
        <v>583</v>
      </c>
      <c r="H119" s="53" t="s">
        <v>25</v>
      </c>
      <c r="I119" s="53" t="s">
        <v>584</v>
      </c>
      <c r="J119" s="55">
        <v>220</v>
      </c>
      <c r="K119" s="56">
        <v>0</v>
      </c>
      <c r="L119" s="53">
        <v>0</v>
      </c>
      <c r="M119" s="57" t="s">
        <v>551</v>
      </c>
      <c r="N119" s="57" t="s">
        <v>585</v>
      </c>
      <c r="O119" s="63">
        <v>0</v>
      </c>
      <c r="P119" s="58">
        <v>0</v>
      </c>
      <c r="Q119" s="57" t="s">
        <v>25</v>
      </c>
    </row>
    <row r="120" spans="1:17" s="59" customFormat="1" ht="75.75" thickBot="1">
      <c r="A120" s="51" t="s">
        <v>586</v>
      </c>
      <c r="B120" s="52" t="s">
        <v>551</v>
      </c>
      <c r="C120" s="53" t="s">
        <v>587</v>
      </c>
      <c r="D120" s="53" t="s">
        <v>21</v>
      </c>
      <c r="E120" s="53" t="s">
        <v>35</v>
      </c>
      <c r="F120" s="54">
        <v>220000000</v>
      </c>
      <c r="G120" s="53" t="s">
        <v>588</v>
      </c>
      <c r="H120" s="53" t="s">
        <v>25</v>
      </c>
      <c r="I120" s="53" t="s">
        <v>272</v>
      </c>
      <c r="J120" s="55">
        <v>334</v>
      </c>
      <c r="K120" s="56">
        <v>0</v>
      </c>
      <c r="L120" s="53">
        <v>0</v>
      </c>
      <c r="M120" s="57" t="s">
        <v>562</v>
      </c>
      <c r="N120" s="57" t="s">
        <v>571</v>
      </c>
      <c r="O120" s="63">
        <v>0</v>
      </c>
      <c r="P120" s="58">
        <v>0</v>
      </c>
      <c r="Q120" s="57" t="s">
        <v>25</v>
      </c>
    </row>
    <row r="121" spans="1:17" s="59" customFormat="1" ht="75.75" thickBot="1">
      <c r="A121" s="51" t="s">
        <v>589</v>
      </c>
      <c r="B121" s="52" t="s">
        <v>562</v>
      </c>
      <c r="C121" s="53" t="s">
        <v>590</v>
      </c>
      <c r="D121" s="53" t="s">
        <v>21</v>
      </c>
      <c r="E121" s="53" t="s">
        <v>35</v>
      </c>
      <c r="F121" s="54">
        <v>72000000</v>
      </c>
      <c r="G121" s="53" t="s">
        <v>591</v>
      </c>
      <c r="H121" s="53" t="s">
        <v>25</v>
      </c>
      <c r="I121" s="53" t="s">
        <v>592</v>
      </c>
      <c r="J121" s="55">
        <v>243</v>
      </c>
      <c r="K121" s="56">
        <v>0</v>
      </c>
      <c r="L121" s="53">
        <v>0</v>
      </c>
      <c r="M121" s="57" t="s">
        <v>562</v>
      </c>
      <c r="N121" s="57" t="s">
        <v>593</v>
      </c>
      <c r="O121" s="63">
        <v>0</v>
      </c>
      <c r="P121" s="58">
        <v>0</v>
      </c>
      <c r="Q121" s="57" t="s">
        <v>25</v>
      </c>
    </row>
    <row r="122" spans="1:17" s="59" customFormat="1" ht="60.75" thickBot="1">
      <c r="A122" s="51" t="s">
        <v>594</v>
      </c>
      <c r="B122" s="52" t="s">
        <v>551</v>
      </c>
      <c r="C122" s="53" t="s">
        <v>595</v>
      </c>
      <c r="D122" s="53" t="s">
        <v>21</v>
      </c>
      <c r="E122" s="53" t="s">
        <v>35</v>
      </c>
      <c r="F122" s="54">
        <v>72000000</v>
      </c>
      <c r="G122" s="53" t="s">
        <v>596</v>
      </c>
      <c r="H122" s="53" t="s">
        <v>25</v>
      </c>
      <c r="I122" s="53" t="s">
        <v>592</v>
      </c>
      <c r="J122" s="55">
        <v>244</v>
      </c>
      <c r="K122" s="56">
        <v>0</v>
      </c>
      <c r="L122" s="53">
        <v>0</v>
      </c>
      <c r="M122" s="57" t="s">
        <v>551</v>
      </c>
      <c r="N122" s="57" t="s">
        <v>593</v>
      </c>
      <c r="O122" s="63">
        <v>0</v>
      </c>
      <c r="P122" s="58">
        <v>0</v>
      </c>
      <c r="Q122" s="57" t="s">
        <v>25</v>
      </c>
    </row>
    <row r="123" spans="1:17" s="59" customFormat="1" ht="30.75" thickBot="1">
      <c r="A123" s="51" t="s">
        <v>597</v>
      </c>
      <c r="B123" s="52" t="s">
        <v>551</v>
      </c>
      <c r="C123" s="53" t="s">
        <v>598</v>
      </c>
      <c r="D123" s="53" t="s">
        <v>21</v>
      </c>
      <c r="E123" s="53" t="s">
        <v>35</v>
      </c>
      <c r="F123" s="54">
        <v>79668144</v>
      </c>
      <c r="G123" s="53" t="s">
        <v>599</v>
      </c>
      <c r="H123" s="53" t="s">
        <v>25</v>
      </c>
      <c r="I123" s="53" t="s">
        <v>306</v>
      </c>
      <c r="J123" s="55">
        <v>341</v>
      </c>
      <c r="K123" s="56">
        <v>0</v>
      </c>
      <c r="L123" s="53">
        <v>0</v>
      </c>
      <c r="M123" s="57" t="s">
        <v>551</v>
      </c>
      <c r="N123" s="57" t="s">
        <v>512</v>
      </c>
      <c r="O123" s="63">
        <v>0</v>
      </c>
      <c r="P123" s="58">
        <v>0</v>
      </c>
      <c r="Q123" s="57" t="s">
        <v>25</v>
      </c>
    </row>
    <row r="124" spans="1:17" s="59" customFormat="1" ht="30.75" thickBot="1">
      <c r="A124" s="51" t="s">
        <v>600</v>
      </c>
      <c r="B124" s="52" t="s">
        <v>565</v>
      </c>
      <c r="C124" s="53" t="s">
        <v>601</v>
      </c>
      <c r="D124" s="53" t="s">
        <v>21</v>
      </c>
      <c r="E124" s="53" t="s">
        <v>35</v>
      </c>
      <c r="F124" s="54">
        <v>86106196</v>
      </c>
      <c r="G124" s="53" t="s">
        <v>602</v>
      </c>
      <c r="H124" s="53" t="s">
        <v>25</v>
      </c>
      <c r="I124" s="53" t="s">
        <v>603</v>
      </c>
      <c r="J124" s="55">
        <v>334</v>
      </c>
      <c r="K124" s="56">
        <v>0</v>
      </c>
      <c r="L124" s="53">
        <v>0</v>
      </c>
      <c r="M124" s="57" t="s">
        <v>565</v>
      </c>
      <c r="N124" s="57" t="s">
        <v>571</v>
      </c>
      <c r="O124" s="63">
        <v>0</v>
      </c>
      <c r="P124" s="58">
        <v>0</v>
      </c>
      <c r="Q124" s="57" t="s">
        <v>25</v>
      </c>
    </row>
    <row r="125" spans="1:17" s="59" customFormat="1" ht="30.75" thickBot="1">
      <c r="A125" s="51" t="s">
        <v>604</v>
      </c>
      <c r="B125" s="52" t="s">
        <v>562</v>
      </c>
      <c r="C125" s="53" t="s">
        <v>605</v>
      </c>
      <c r="D125" s="53" t="s">
        <v>21</v>
      </c>
      <c r="E125" s="53" t="s">
        <v>35</v>
      </c>
      <c r="F125" s="54">
        <v>55000000</v>
      </c>
      <c r="G125" s="53" t="s">
        <v>606</v>
      </c>
      <c r="H125" s="53" t="s">
        <v>25</v>
      </c>
      <c r="I125" s="53" t="s">
        <v>607</v>
      </c>
      <c r="J125" s="55">
        <v>334</v>
      </c>
      <c r="K125" s="56">
        <v>0</v>
      </c>
      <c r="L125" s="53">
        <v>0</v>
      </c>
      <c r="M125" s="57" t="s">
        <v>562</v>
      </c>
      <c r="N125" s="57" t="s">
        <v>571</v>
      </c>
      <c r="O125" s="63">
        <v>0</v>
      </c>
      <c r="P125" s="58">
        <v>0</v>
      </c>
      <c r="Q125" s="57" t="s">
        <v>25</v>
      </c>
    </row>
    <row r="126" spans="1:17" s="59" customFormat="1" ht="60.75" thickBot="1">
      <c r="A126" s="51" t="s">
        <v>608</v>
      </c>
      <c r="B126" s="52" t="s">
        <v>551</v>
      </c>
      <c r="C126" s="53" t="s">
        <v>609</v>
      </c>
      <c r="D126" s="53" t="s">
        <v>21</v>
      </c>
      <c r="E126" s="53" t="s">
        <v>35</v>
      </c>
      <c r="F126" s="54">
        <v>80015866</v>
      </c>
      <c r="G126" s="53" t="s">
        <v>610</v>
      </c>
      <c r="H126" s="53" t="s">
        <v>25</v>
      </c>
      <c r="I126" s="53" t="s">
        <v>26</v>
      </c>
      <c r="J126" s="55">
        <v>340</v>
      </c>
      <c r="K126" s="56">
        <v>0</v>
      </c>
      <c r="L126" s="53">
        <v>0</v>
      </c>
      <c r="M126" s="57" t="s">
        <v>562</v>
      </c>
      <c r="N126" s="57" t="s">
        <v>512</v>
      </c>
      <c r="O126" s="63">
        <v>0</v>
      </c>
      <c r="P126" s="58">
        <v>0</v>
      </c>
      <c r="Q126" s="57" t="s">
        <v>25</v>
      </c>
    </row>
    <row r="127" spans="1:17" s="59" customFormat="1" ht="30.75" thickBot="1">
      <c r="A127" s="51" t="s">
        <v>611</v>
      </c>
      <c r="B127" s="52" t="s">
        <v>562</v>
      </c>
      <c r="C127" s="53" t="s">
        <v>612</v>
      </c>
      <c r="D127" s="53" t="s">
        <v>21</v>
      </c>
      <c r="E127" s="53" t="s">
        <v>35</v>
      </c>
      <c r="F127" s="54">
        <v>60500000</v>
      </c>
      <c r="G127" s="53" t="s">
        <v>613</v>
      </c>
      <c r="H127" s="53" t="s">
        <v>25</v>
      </c>
      <c r="I127" s="53" t="s">
        <v>614</v>
      </c>
      <c r="J127" s="55">
        <v>334</v>
      </c>
      <c r="K127" s="56">
        <v>0</v>
      </c>
      <c r="L127" s="53">
        <v>0</v>
      </c>
      <c r="M127" s="57" t="s">
        <v>565</v>
      </c>
      <c r="N127" s="57" t="s">
        <v>580</v>
      </c>
      <c r="O127" s="63">
        <v>0</v>
      </c>
      <c r="P127" s="58">
        <v>0</v>
      </c>
      <c r="Q127" s="57" t="s">
        <v>25</v>
      </c>
    </row>
    <row r="128" spans="1:17" s="59" customFormat="1" ht="45.75" thickBot="1">
      <c r="A128" s="51" t="s">
        <v>615</v>
      </c>
      <c r="B128" s="52" t="s">
        <v>565</v>
      </c>
      <c r="C128" s="53" t="s">
        <v>616</v>
      </c>
      <c r="D128" s="53" t="s">
        <v>21</v>
      </c>
      <c r="E128" s="53" t="s">
        <v>35</v>
      </c>
      <c r="F128" s="54">
        <v>81327400</v>
      </c>
      <c r="G128" s="53" t="s">
        <v>617</v>
      </c>
      <c r="H128" s="53" t="s">
        <v>25</v>
      </c>
      <c r="I128" s="53" t="s">
        <v>607</v>
      </c>
      <c r="J128" s="55">
        <v>334</v>
      </c>
      <c r="K128" s="56">
        <v>0</v>
      </c>
      <c r="L128" s="53">
        <v>0</v>
      </c>
      <c r="M128" s="57" t="s">
        <v>565</v>
      </c>
      <c r="N128" s="57" t="s">
        <v>580</v>
      </c>
      <c r="O128" s="63">
        <v>0</v>
      </c>
      <c r="P128" s="58">
        <v>0</v>
      </c>
      <c r="Q128" s="57" t="s">
        <v>25</v>
      </c>
    </row>
    <row r="129" spans="1:17" s="59" customFormat="1" ht="45.75" thickBot="1">
      <c r="A129" s="51" t="s">
        <v>618</v>
      </c>
      <c r="B129" s="52" t="s">
        <v>562</v>
      </c>
      <c r="C129" s="53" t="s">
        <v>619</v>
      </c>
      <c r="D129" s="53" t="s">
        <v>21</v>
      </c>
      <c r="E129" s="53" t="s">
        <v>35</v>
      </c>
      <c r="F129" s="54">
        <v>81327400</v>
      </c>
      <c r="G129" s="53" t="s">
        <v>620</v>
      </c>
      <c r="H129" s="53" t="s">
        <v>25</v>
      </c>
      <c r="I129" s="53" t="s">
        <v>607</v>
      </c>
      <c r="J129" s="55">
        <v>334</v>
      </c>
      <c r="K129" s="56">
        <v>0</v>
      </c>
      <c r="L129" s="53">
        <v>0</v>
      </c>
      <c r="M129" s="57" t="s">
        <v>565</v>
      </c>
      <c r="N129" s="57" t="s">
        <v>580</v>
      </c>
      <c r="O129" s="63">
        <v>0</v>
      </c>
      <c r="P129" s="58">
        <v>0</v>
      </c>
      <c r="Q129" s="57" t="s">
        <v>25</v>
      </c>
    </row>
    <row r="130" spans="1:17" s="59" customFormat="1" ht="30.75" thickBot="1">
      <c r="A130" s="51" t="s">
        <v>621</v>
      </c>
      <c r="B130" s="52" t="s">
        <v>562</v>
      </c>
      <c r="C130" s="53" t="s">
        <v>622</v>
      </c>
      <c r="D130" s="53" t="s">
        <v>21</v>
      </c>
      <c r="E130" s="53" t="s">
        <v>35</v>
      </c>
      <c r="F130" s="54">
        <v>30000000</v>
      </c>
      <c r="G130" s="53" t="s">
        <v>623</v>
      </c>
      <c r="H130" s="53" t="s">
        <v>25</v>
      </c>
      <c r="I130" s="53" t="s">
        <v>607</v>
      </c>
      <c r="J130" s="55">
        <v>181</v>
      </c>
      <c r="K130" s="56">
        <v>0</v>
      </c>
      <c r="L130" s="53">
        <v>0</v>
      </c>
      <c r="M130" s="57" t="s">
        <v>565</v>
      </c>
      <c r="N130" s="57" t="s">
        <v>576</v>
      </c>
      <c r="O130" s="63">
        <v>0</v>
      </c>
      <c r="P130" s="58">
        <v>0</v>
      </c>
      <c r="Q130" s="57" t="s">
        <v>25</v>
      </c>
    </row>
    <row r="131" spans="1:17" s="59" customFormat="1" ht="30.75" thickBot="1">
      <c r="A131" s="51" t="s">
        <v>624</v>
      </c>
      <c r="B131" s="52" t="s">
        <v>565</v>
      </c>
      <c r="C131" s="53" t="s">
        <v>625</v>
      </c>
      <c r="D131" s="53" t="s">
        <v>21</v>
      </c>
      <c r="E131" s="53" t="s">
        <v>35</v>
      </c>
      <c r="F131" s="54">
        <v>46472800</v>
      </c>
      <c r="G131" s="53" t="s">
        <v>626</v>
      </c>
      <c r="H131" s="53" t="s">
        <v>25</v>
      </c>
      <c r="I131" s="53" t="s">
        <v>607</v>
      </c>
      <c r="J131" s="55">
        <v>334</v>
      </c>
      <c r="K131" s="56">
        <v>0</v>
      </c>
      <c r="L131" s="53">
        <v>0</v>
      </c>
      <c r="M131" s="57" t="s">
        <v>565</v>
      </c>
      <c r="N131" s="57" t="s">
        <v>580</v>
      </c>
      <c r="O131" s="63">
        <v>0</v>
      </c>
      <c r="P131" s="58">
        <v>0</v>
      </c>
      <c r="Q131" s="57" t="s">
        <v>25</v>
      </c>
    </row>
    <row r="132" spans="1:17" s="59" customFormat="1" ht="30.75" thickBot="1">
      <c r="A132" s="51" t="s">
        <v>627</v>
      </c>
      <c r="B132" s="52" t="s">
        <v>565</v>
      </c>
      <c r="C132" s="53" t="s">
        <v>628</v>
      </c>
      <c r="D132" s="53" t="s">
        <v>21</v>
      </c>
      <c r="E132" s="53" t="s">
        <v>35</v>
      </c>
      <c r="F132" s="54">
        <v>44000000</v>
      </c>
      <c r="G132" s="53" t="s">
        <v>629</v>
      </c>
      <c r="H132" s="53" t="s">
        <v>25</v>
      </c>
      <c r="I132" s="53" t="s">
        <v>155</v>
      </c>
      <c r="J132" s="55">
        <v>334</v>
      </c>
      <c r="K132" s="56">
        <v>0</v>
      </c>
      <c r="L132" s="53">
        <v>0</v>
      </c>
      <c r="M132" s="57" t="s">
        <v>565</v>
      </c>
      <c r="N132" s="57" t="s">
        <v>580</v>
      </c>
      <c r="O132" s="63">
        <v>0</v>
      </c>
      <c r="P132" s="58">
        <v>0</v>
      </c>
      <c r="Q132" s="57" t="s">
        <v>25</v>
      </c>
    </row>
    <row r="133" spans="1:17" s="59" customFormat="1" ht="30.75" thickBot="1">
      <c r="A133" s="51" t="s">
        <v>630</v>
      </c>
      <c r="B133" s="52" t="s">
        <v>565</v>
      </c>
      <c r="C133" s="53" t="s">
        <v>622</v>
      </c>
      <c r="D133" s="53" t="s">
        <v>21</v>
      </c>
      <c r="E133" s="53" t="s">
        <v>35</v>
      </c>
      <c r="F133" s="54">
        <v>30000000</v>
      </c>
      <c r="G133" s="53" t="s">
        <v>631</v>
      </c>
      <c r="H133" s="53" t="s">
        <v>25</v>
      </c>
      <c r="I133" s="53" t="s">
        <v>607</v>
      </c>
      <c r="J133" s="55">
        <v>181</v>
      </c>
      <c r="K133" s="56">
        <v>0</v>
      </c>
      <c r="L133" s="53">
        <v>0</v>
      </c>
      <c r="M133" s="57" t="s">
        <v>565</v>
      </c>
      <c r="N133" s="57" t="s">
        <v>576</v>
      </c>
      <c r="O133" s="63">
        <v>0</v>
      </c>
      <c r="P133" s="58">
        <v>0</v>
      </c>
      <c r="Q133" s="57" t="s">
        <v>25</v>
      </c>
    </row>
    <row r="134" spans="1:17" s="59" customFormat="1" ht="45.75" thickBot="1">
      <c r="A134" s="51" t="s">
        <v>632</v>
      </c>
      <c r="B134" s="52" t="s">
        <v>562</v>
      </c>
      <c r="C134" s="53" t="s">
        <v>633</v>
      </c>
      <c r="D134" s="53" t="s">
        <v>21</v>
      </c>
      <c r="E134" s="53" t="s">
        <v>35</v>
      </c>
      <c r="F134" s="54">
        <v>68301100</v>
      </c>
      <c r="G134" s="53" t="s">
        <v>242</v>
      </c>
      <c r="H134" s="53" t="s">
        <v>25</v>
      </c>
      <c r="I134" s="53" t="s">
        <v>634</v>
      </c>
      <c r="J134" s="55">
        <v>337</v>
      </c>
      <c r="K134" s="56">
        <v>0</v>
      </c>
      <c r="L134" s="53">
        <v>0</v>
      </c>
      <c r="M134" s="57" t="s">
        <v>635</v>
      </c>
      <c r="N134" s="57" t="s">
        <v>512</v>
      </c>
      <c r="O134" s="63">
        <v>0</v>
      </c>
      <c r="P134" s="58">
        <v>0</v>
      </c>
      <c r="Q134" s="57" t="s">
        <v>25</v>
      </c>
    </row>
    <row r="135" spans="1:17" s="59" customFormat="1" ht="30.75" thickBot="1">
      <c r="A135" s="51" t="s">
        <v>636</v>
      </c>
      <c r="B135" s="52" t="s">
        <v>565</v>
      </c>
      <c r="C135" s="53" t="s">
        <v>637</v>
      </c>
      <c r="D135" s="53" t="s">
        <v>21</v>
      </c>
      <c r="E135" s="53" t="s">
        <v>35</v>
      </c>
      <c r="F135" s="54">
        <v>46472800</v>
      </c>
      <c r="G135" s="53" t="s">
        <v>638</v>
      </c>
      <c r="H135" s="53" t="s">
        <v>25</v>
      </c>
      <c r="I135" s="53" t="s">
        <v>607</v>
      </c>
      <c r="J135" s="55">
        <v>334</v>
      </c>
      <c r="K135" s="56">
        <v>0</v>
      </c>
      <c r="L135" s="53">
        <v>0</v>
      </c>
      <c r="M135" s="57" t="s">
        <v>565</v>
      </c>
      <c r="N135" s="57" t="s">
        <v>580</v>
      </c>
      <c r="O135" s="63">
        <v>0</v>
      </c>
      <c r="P135" s="58">
        <v>0</v>
      </c>
      <c r="Q135" s="57" t="s">
        <v>25</v>
      </c>
    </row>
    <row r="136" spans="1:17" s="59" customFormat="1" ht="30.75" thickBot="1">
      <c r="A136" s="51" t="s">
        <v>639</v>
      </c>
      <c r="B136" s="52" t="s">
        <v>565</v>
      </c>
      <c r="C136" s="53" t="s">
        <v>622</v>
      </c>
      <c r="D136" s="53" t="s">
        <v>21</v>
      </c>
      <c r="E136" s="53" t="s">
        <v>35</v>
      </c>
      <c r="F136" s="54">
        <v>30000000</v>
      </c>
      <c r="G136" s="53" t="s">
        <v>640</v>
      </c>
      <c r="H136" s="53" t="s">
        <v>25</v>
      </c>
      <c r="I136" s="53" t="s">
        <v>607</v>
      </c>
      <c r="J136" s="55">
        <v>181</v>
      </c>
      <c r="K136" s="56">
        <v>0</v>
      </c>
      <c r="L136" s="53">
        <v>0</v>
      </c>
      <c r="M136" s="57" t="s">
        <v>565</v>
      </c>
      <c r="N136" s="57" t="s">
        <v>576</v>
      </c>
      <c r="O136" s="63">
        <v>0</v>
      </c>
      <c r="P136" s="58">
        <v>0</v>
      </c>
      <c r="Q136" s="57" t="s">
        <v>25</v>
      </c>
    </row>
    <row r="137" spans="1:17" s="59" customFormat="1" ht="30.75" thickBot="1">
      <c r="A137" s="51" t="s">
        <v>641</v>
      </c>
      <c r="B137" s="52" t="s">
        <v>562</v>
      </c>
      <c r="C137" s="53" t="s">
        <v>622</v>
      </c>
      <c r="D137" s="53" t="s">
        <v>21</v>
      </c>
      <c r="E137" s="53" t="s">
        <v>35</v>
      </c>
      <c r="F137" s="54">
        <v>30000000</v>
      </c>
      <c r="G137" s="53" t="s">
        <v>642</v>
      </c>
      <c r="H137" s="53" t="s">
        <v>25</v>
      </c>
      <c r="I137" s="53" t="s">
        <v>607</v>
      </c>
      <c r="J137" s="55">
        <v>181</v>
      </c>
      <c r="K137" s="56">
        <v>0</v>
      </c>
      <c r="L137" s="53">
        <v>0</v>
      </c>
      <c r="M137" s="57" t="s">
        <v>635</v>
      </c>
      <c r="N137" s="57" t="s">
        <v>643</v>
      </c>
      <c r="O137" s="63">
        <v>0</v>
      </c>
      <c r="P137" s="58">
        <v>0</v>
      </c>
      <c r="Q137" s="57" t="s">
        <v>25</v>
      </c>
    </row>
    <row r="138" spans="1:17" s="59" customFormat="1" ht="30.75" thickBot="1">
      <c r="A138" s="51" t="s">
        <v>644</v>
      </c>
      <c r="B138" s="52" t="s">
        <v>562</v>
      </c>
      <c r="C138" s="53" t="s">
        <v>645</v>
      </c>
      <c r="D138" s="53" t="s">
        <v>21</v>
      </c>
      <c r="E138" s="53" t="s">
        <v>35</v>
      </c>
      <c r="F138" s="54">
        <v>71187880</v>
      </c>
      <c r="G138" s="53" t="s">
        <v>646</v>
      </c>
      <c r="H138" s="53" t="s">
        <v>25</v>
      </c>
      <c r="I138" s="53" t="s">
        <v>550</v>
      </c>
      <c r="J138" s="55">
        <v>339</v>
      </c>
      <c r="K138" s="56">
        <v>0</v>
      </c>
      <c r="L138" s="53">
        <v>0</v>
      </c>
      <c r="M138" s="57" t="s">
        <v>565</v>
      </c>
      <c r="N138" s="57" t="s">
        <v>512</v>
      </c>
      <c r="O138" s="63">
        <v>0</v>
      </c>
      <c r="P138" s="58">
        <v>0</v>
      </c>
      <c r="Q138" s="57" t="s">
        <v>25</v>
      </c>
    </row>
    <row r="139" spans="1:17" s="59" customFormat="1" ht="45.75" thickBot="1">
      <c r="A139" s="51" t="s">
        <v>647</v>
      </c>
      <c r="B139" s="52" t="s">
        <v>562</v>
      </c>
      <c r="C139" s="53" t="s">
        <v>648</v>
      </c>
      <c r="D139" s="53" t="s">
        <v>21</v>
      </c>
      <c r="E139" s="53" t="s">
        <v>35</v>
      </c>
      <c r="F139" s="54">
        <v>95198827</v>
      </c>
      <c r="G139" s="53" t="s">
        <v>649</v>
      </c>
      <c r="H139" s="53" t="s">
        <v>25</v>
      </c>
      <c r="I139" s="53" t="s">
        <v>516</v>
      </c>
      <c r="J139" s="55">
        <v>339</v>
      </c>
      <c r="K139" s="56">
        <v>0</v>
      </c>
      <c r="L139" s="53">
        <v>0</v>
      </c>
      <c r="M139" s="57" t="s">
        <v>565</v>
      </c>
      <c r="N139" s="57" t="s">
        <v>512</v>
      </c>
      <c r="O139" s="63">
        <v>0</v>
      </c>
      <c r="P139" s="58">
        <v>0</v>
      </c>
      <c r="Q139" s="57" t="s">
        <v>25</v>
      </c>
    </row>
    <row r="140" spans="1:17" s="59" customFormat="1" ht="30.75" thickBot="1">
      <c r="A140" s="51" t="s">
        <v>650</v>
      </c>
      <c r="B140" s="52" t="s">
        <v>565</v>
      </c>
      <c r="C140" s="53" t="s">
        <v>622</v>
      </c>
      <c r="D140" s="53" t="s">
        <v>21</v>
      </c>
      <c r="E140" s="53" t="s">
        <v>35</v>
      </c>
      <c r="F140" s="54">
        <v>30000000</v>
      </c>
      <c r="G140" s="53" t="s">
        <v>651</v>
      </c>
      <c r="H140" s="53" t="s">
        <v>25</v>
      </c>
      <c r="I140" s="53" t="s">
        <v>607</v>
      </c>
      <c r="J140" s="55">
        <v>181</v>
      </c>
      <c r="K140" s="56">
        <v>0</v>
      </c>
      <c r="L140" s="53">
        <v>0</v>
      </c>
      <c r="M140" s="57" t="s">
        <v>652</v>
      </c>
      <c r="N140" s="57" t="s">
        <v>653</v>
      </c>
      <c r="O140" s="63">
        <v>0</v>
      </c>
      <c r="P140" s="58">
        <v>0</v>
      </c>
      <c r="Q140" s="57" t="s">
        <v>25</v>
      </c>
    </row>
    <row r="141" spans="1:17" s="59" customFormat="1" ht="30.75" thickBot="1">
      <c r="A141" s="51" t="s">
        <v>654</v>
      </c>
      <c r="B141" s="52" t="s">
        <v>565</v>
      </c>
      <c r="C141" s="53" t="s">
        <v>655</v>
      </c>
      <c r="D141" s="53" t="s">
        <v>21</v>
      </c>
      <c r="E141" s="53" t="s">
        <v>35</v>
      </c>
      <c r="F141" s="54">
        <v>60500000</v>
      </c>
      <c r="G141" s="53" t="s">
        <v>656</v>
      </c>
      <c r="H141" s="53" t="s">
        <v>25</v>
      </c>
      <c r="I141" s="53" t="s">
        <v>155</v>
      </c>
      <c r="J141" s="55">
        <v>334</v>
      </c>
      <c r="K141" s="56">
        <v>0</v>
      </c>
      <c r="L141" s="53">
        <v>0</v>
      </c>
      <c r="M141" s="57" t="s">
        <v>565</v>
      </c>
      <c r="N141" s="57" t="s">
        <v>580</v>
      </c>
      <c r="O141" s="63">
        <v>0</v>
      </c>
      <c r="P141" s="58">
        <v>0</v>
      </c>
      <c r="Q141" s="57" t="s">
        <v>25</v>
      </c>
    </row>
    <row r="142" spans="1:17" s="59" customFormat="1" ht="45.75" thickBot="1">
      <c r="A142" s="51" t="s">
        <v>657</v>
      </c>
      <c r="B142" s="52" t="s">
        <v>565</v>
      </c>
      <c r="C142" s="53" t="s">
        <v>658</v>
      </c>
      <c r="D142" s="53" t="s">
        <v>21</v>
      </c>
      <c r="E142" s="53" t="s">
        <v>35</v>
      </c>
      <c r="F142" s="54">
        <v>59713333</v>
      </c>
      <c r="G142" s="53" t="s">
        <v>659</v>
      </c>
      <c r="H142" s="53" t="s">
        <v>25</v>
      </c>
      <c r="I142" s="53" t="s">
        <v>407</v>
      </c>
      <c r="J142" s="55">
        <v>338</v>
      </c>
      <c r="K142" s="56">
        <v>0</v>
      </c>
      <c r="L142" s="53">
        <v>0</v>
      </c>
      <c r="M142" s="57" t="s">
        <v>652</v>
      </c>
      <c r="N142" s="57" t="s">
        <v>512</v>
      </c>
      <c r="O142" s="63">
        <v>0</v>
      </c>
      <c r="P142" s="58">
        <v>0</v>
      </c>
      <c r="Q142" s="57" t="s">
        <v>25</v>
      </c>
    </row>
    <row r="143" spans="1:17" s="59" customFormat="1" ht="45.75" thickBot="1">
      <c r="A143" s="51" t="s">
        <v>660</v>
      </c>
      <c r="B143" s="52" t="s">
        <v>565</v>
      </c>
      <c r="C143" s="53" t="s">
        <v>661</v>
      </c>
      <c r="D143" s="53" t="s">
        <v>21</v>
      </c>
      <c r="E143" s="53" t="s">
        <v>35</v>
      </c>
      <c r="F143" s="54">
        <v>9713333</v>
      </c>
      <c r="G143" s="53" t="s">
        <v>662</v>
      </c>
      <c r="H143" s="53" t="s">
        <v>25</v>
      </c>
      <c r="I143" s="53" t="s">
        <v>634</v>
      </c>
      <c r="J143" s="55">
        <v>338</v>
      </c>
      <c r="K143" s="56">
        <v>0</v>
      </c>
      <c r="L143" s="53">
        <v>0</v>
      </c>
      <c r="M143" s="57" t="s">
        <v>652</v>
      </c>
      <c r="N143" s="57" t="s">
        <v>512</v>
      </c>
      <c r="O143" s="63">
        <v>0</v>
      </c>
      <c r="P143" s="58">
        <v>0</v>
      </c>
      <c r="Q143" s="57" t="s">
        <v>25</v>
      </c>
    </row>
    <row r="144" spans="1:17" s="59" customFormat="1" ht="45.75" thickBot="1">
      <c r="A144" s="51" t="s">
        <v>663</v>
      </c>
      <c r="B144" s="52" t="s">
        <v>565</v>
      </c>
      <c r="C144" s="53" t="s">
        <v>664</v>
      </c>
      <c r="D144" s="53" t="s">
        <v>21</v>
      </c>
      <c r="E144" s="53" t="s">
        <v>35</v>
      </c>
      <c r="F144" s="54">
        <v>96817501</v>
      </c>
      <c r="G144" s="53" t="s">
        <v>665</v>
      </c>
      <c r="H144" s="53" t="s">
        <v>25</v>
      </c>
      <c r="I144" s="53" t="s">
        <v>592</v>
      </c>
      <c r="J144" s="55">
        <v>334</v>
      </c>
      <c r="K144" s="56">
        <v>0</v>
      </c>
      <c r="L144" s="53">
        <v>0</v>
      </c>
      <c r="M144" s="57" t="s">
        <v>565</v>
      </c>
      <c r="N144" s="57" t="s">
        <v>580</v>
      </c>
      <c r="O144" s="63">
        <v>0</v>
      </c>
      <c r="P144" s="58">
        <v>0</v>
      </c>
      <c r="Q144" s="57" t="s">
        <v>25</v>
      </c>
    </row>
    <row r="145" spans="1:17" s="59" customFormat="1" ht="30.75" thickBot="1">
      <c r="A145" s="51" t="s">
        <v>666</v>
      </c>
      <c r="B145" s="52" t="s">
        <v>565</v>
      </c>
      <c r="C145" s="53" t="s">
        <v>667</v>
      </c>
      <c r="D145" s="53" t="s">
        <v>21</v>
      </c>
      <c r="E145" s="53" t="s">
        <v>35</v>
      </c>
      <c r="F145" s="54">
        <v>30000000</v>
      </c>
      <c r="G145" s="53" t="s">
        <v>668</v>
      </c>
      <c r="H145" s="53" t="s">
        <v>25</v>
      </c>
      <c r="I145" s="53" t="s">
        <v>607</v>
      </c>
      <c r="J145" s="55">
        <v>334</v>
      </c>
      <c r="K145" s="56">
        <v>0</v>
      </c>
      <c r="L145" s="53">
        <v>0</v>
      </c>
      <c r="M145" s="57" t="s">
        <v>565</v>
      </c>
      <c r="N145" s="57" t="s">
        <v>580</v>
      </c>
      <c r="O145" s="63">
        <v>0</v>
      </c>
      <c r="P145" s="58">
        <v>0</v>
      </c>
      <c r="Q145" s="57" t="s">
        <v>25</v>
      </c>
    </row>
    <row r="146" spans="1:17" s="59" customFormat="1" ht="45.75" thickBot="1">
      <c r="A146" s="51" t="s">
        <v>669</v>
      </c>
      <c r="B146" s="52" t="s">
        <v>565</v>
      </c>
      <c r="C146" s="53" t="s">
        <v>670</v>
      </c>
      <c r="D146" s="53" t="s">
        <v>21</v>
      </c>
      <c r="E146" s="53" t="s">
        <v>35</v>
      </c>
      <c r="F146" s="54">
        <v>197430398</v>
      </c>
      <c r="G146" s="53" t="s">
        <v>671</v>
      </c>
      <c r="H146" s="53" t="s">
        <v>25</v>
      </c>
      <c r="I146" s="53" t="s">
        <v>272</v>
      </c>
      <c r="J146" s="55">
        <v>334</v>
      </c>
      <c r="K146" s="56">
        <v>0</v>
      </c>
      <c r="L146" s="53">
        <v>0</v>
      </c>
      <c r="M146" s="57" t="s">
        <v>652</v>
      </c>
      <c r="N146" s="57" t="s">
        <v>672</v>
      </c>
      <c r="O146" s="63">
        <v>0</v>
      </c>
      <c r="P146" s="58">
        <v>0</v>
      </c>
      <c r="Q146" s="57" t="s">
        <v>25</v>
      </c>
    </row>
    <row r="147" spans="1:17" s="59" customFormat="1" ht="30.75" thickBot="1">
      <c r="A147" s="51" t="s">
        <v>673</v>
      </c>
      <c r="B147" s="52" t="s">
        <v>565</v>
      </c>
      <c r="C147" s="53" t="s">
        <v>622</v>
      </c>
      <c r="D147" s="53" t="s">
        <v>21</v>
      </c>
      <c r="E147" s="53" t="s">
        <v>35</v>
      </c>
      <c r="F147" s="54">
        <v>30000000</v>
      </c>
      <c r="G147" s="53" t="s">
        <v>674</v>
      </c>
      <c r="H147" s="53" t="s">
        <v>25</v>
      </c>
      <c r="I147" s="53" t="s">
        <v>607</v>
      </c>
      <c r="J147" s="55">
        <v>181</v>
      </c>
      <c r="K147" s="56">
        <v>0</v>
      </c>
      <c r="L147" s="53">
        <v>0</v>
      </c>
      <c r="M147" s="57" t="s">
        <v>652</v>
      </c>
      <c r="N147" s="57" t="s">
        <v>653</v>
      </c>
      <c r="O147" s="63">
        <v>0</v>
      </c>
      <c r="P147" s="58">
        <v>0</v>
      </c>
      <c r="Q147" s="57" t="s">
        <v>25</v>
      </c>
    </row>
    <row r="148" spans="1:17" s="59" customFormat="1" ht="30.75" thickBot="1">
      <c r="A148" s="51" t="s">
        <v>675</v>
      </c>
      <c r="B148" s="52" t="s">
        <v>652</v>
      </c>
      <c r="C148" s="53" t="s">
        <v>622</v>
      </c>
      <c r="D148" s="53" t="s">
        <v>21</v>
      </c>
      <c r="E148" s="53" t="s">
        <v>35</v>
      </c>
      <c r="F148" s="54">
        <v>30000000</v>
      </c>
      <c r="G148" s="53" t="s">
        <v>676</v>
      </c>
      <c r="H148" s="53" t="s">
        <v>25</v>
      </c>
      <c r="I148" s="53" t="s">
        <v>607</v>
      </c>
      <c r="J148" s="55">
        <v>181</v>
      </c>
      <c r="K148" s="56">
        <v>0</v>
      </c>
      <c r="L148" s="53">
        <v>0</v>
      </c>
      <c r="M148" s="57" t="s">
        <v>652</v>
      </c>
      <c r="N148" s="57" t="s">
        <v>653</v>
      </c>
      <c r="O148" s="63">
        <v>0</v>
      </c>
      <c r="P148" s="58">
        <v>0</v>
      </c>
      <c r="Q148" s="57" t="s">
        <v>25</v>
      </c>
    </row>
    <row r="149" spans="1:17" s="59" customFormat="1" ht="45.75" thickBot="1">
      <c r="A149" s="51" t="s">
        <v>677</v>
      </c>
      <c r="B149" s="52" t="s">
        <v>635</v>
      </c>
      <c r="C149" s="53" t="s">
        <v>678</v>
      </c>
      <c r="D149" s="53" t="s">
        <v>21</v>
      </c>
      <c r="E149" s="53" t="s">
        <v>35</v>
      </c>
      <c r="F149" s="54">
        <v>818472134</v>
      </c>
      <c r="G149" s="53" t="s">
        <v>679</v>
      </c>
      <c r="H149" s="53" t="s">
        <v>25</v>
      </c>
      <c r="I149" s="53" t="s">
        <v>680</v>
      </c>
      <c r="J149" s="55">
        <v>334</v>
      </c>
      <c r="K149" s="56">
        <v>0</v>
      </c>
      <c r="L149" s="53">
        <v>0</v>
      </c>
      <c r="M149" s="57" t="s">
        <v>635</v>
      </c>
      <c r="N149" s="57" t="s">
        <v>681</v>
      </c>
      <c r="O149" s="63">
        <v>0</v>
      </c>
      <c r="P149" s="58">
        <v>0</v>
      </c>
      <c r="Q149" s="57" t="s">
        <v>25</v>
      </c>
    </row>
    <row r="150" spans="1:17" s="59" customFormat="1" ht="60.75" thickBot="1">
      <c r="A150" s="51" t="s">
        <v>682</v>
      </c>
      <c r="B150" s="52" t="s">
        <v>635</v>
      </c>
      <c r="C150" s="53" t="s">
        <v>683</v>
      </c>
      <c r="D150" s="53" t="s">
        <v>21</v>
      </c>
      <c r="E150" s="53" t="s">
        <v>35</v>
      </c>
      <c r="F150" s="54">
        <v>57034800</v>
      </c>
      <c r="G150" s="53" t="s">
        <v>684</v>
      </c>
      <c r="H150" s="53" t="s">
        <v>25</v>
      </c>
      <c r="I150" s="53" t="s">
        <v>685</v>
      </c>
      <c r="J150" s="55">
        <v>181</v>
      </c>
      <c r="K150" s="56">
        <v>0</v>
      </c>
      <c r="L150" s="53">
        <v>0</v>
      </c>
      <c r="M150" s="57" t="s">
        <v>635</v>
      </c>
      <c r="N150" s="57" t="s">
        <v>643</v>
      </c>
      <c r="O150" s="63">
        <v>0</v>
      </c>
      <c r="P150" s="58">
        <v>0</v>
      </c>
      <c r="Q150" s="57" t="s">
        <v>25</v>
      </c>
    </row>
    <row r="151" spans="1:17" s="59" customFormat="1" ht="45.75" thickBot="1">
      <c r="A151" s="51" t="s">
        <v>686</v>
      </c>
      <c r="B151" s="52" t="s">
        <v>652</v>
      </c>
      <c r="C151" s="53" t="s">
        <v>687</v>
      </c>
      <c r="D151" s="53" t="s">
        <v>21</v>
      </c>
      <c r="E151" s="53" t="s">
        <v>35</v>
      </c>
      <c r="F151" s="54">
        <v>15843000</v>
      </c>
      <c r="G151" s="53" t="s">
        <v>688</v>
      </c>
      <c r="H151" s="53" t="s">
        <v>25</v>
      </c>
      <c r="I151" s="53" t="s">
        <v>685</v>
      </c>
      <c r="J151" s="55">
        <v>181</v>
      </c>
      <c r="K151" s="56">
        <v>0</v>
      </c>
      <c r="L151" s="53">
        <v>0</v>
      </c>
      <c r="M151" s="57" t="s">
        <v>652</v>
      </c>
      <c r="N151" s="57" t="s">
        <v>653</v>
      </c>
      <c r="O151" s="63">
        <v>0</v>
      </c>
      <c r="P151" s="58">
        <v>0</v>
      </c>
      <c r="Q151" s="57" t="s">
        <v>25</v>
      </c>
    </row>
    <row r="152" spans="1:17" s="59" customFormat="1" ht="75.75" thickBot="1">
      <c r="A152" s="51" t="s">
        <v>689</v>
      </c>
      <c r="B152" s="52" t="s">
        <v>652</v>
      </c>
      <c r="C152" s="53" t="s">
        <v>690</v>
      </c>
      <c r="D152" s="53" t="s">
        <v>21</v>
      </c>
      <c r="E152" s="53" t="s">
        <v>35</v>
      </c>
      <c r="F152" s="54">
        <v>57034800</v>
      </c>
      <c r="G152" s="53" t="s">
        <v>691</v>
      </c>
      <c r="H152" s="53" t="s">
        <v>25</v>
      </c>
      <c r="I152" s="53" t="s">
        <v>685</v>
      </c>
      <c r="J152" s="55">
        <v>181</v>
      </c>
      <c r="K152" s="56">
        <v>0</v>
      </c>
      <c r="L152" s="53">
        <v>0</v>
      </c>
      <c r="M152" s="57" t="s">
        <v>635</v>
      </c>
      <c r="N152" s="57" t="s">
        <v>643</v>
      </c>
      <c r="O152" s="63">
        <v>0</v>
      </c>
      <c r="P152" s="58">
        <v>0</v>
      </c>
      <c r="Q152" s="57" t="s">
        <v>25</v>
      </c>
    </row>
    <row r="153" spans="1:17" s="59" customFormat="1" ht="45.75" thickBot="1">
      <c r="A153" s="51" t="s">
        <v>692</v>
      </c>
      <c r="B153" s="52" t="s">
        <v>652</v>
      </c>
      <c r="C153" s="53" t="s">
        <v>693</v>
      </c>
      <c r="D153" s="53" t="s">
        <v>21</v>
      </c>
      <c r="E153" s="53" t="s">
        <v>35</v>
      </c>
      <c r="F153" s="54">
        <v>15843000</v>
      </c>
      <c r="G153" s="53" t="s">
        <v>694</v>
      </c>
      <c r="H153" s="53" t="s">
        <v>25</v>
      </c>
      <c r="I153" s="53" t="s">
        <v>685</v>
      </c>
      <c r="J153" s="55">
        <v>181</v>
      </c>
      <c r="K153" s="56">
        <v>0</v>
      </c>
      <c r="L153" s="53">
        <v>0</v>
      </c>
      <c r="M153" s="57" t="s">
        <v>635</v>
      </c>
      <c r="N153" s="57" t="s">
        <v>643</v>
      </c>
      <c r="O153" s="63">
        <v>0</v>
      </c>
      <c r="P153" s="58">
        <v>0</v>
      </c>
      <c r="Q153" s="57" t="s">
        <v>25</v>
      </c>
    </row>
    <row r="154" spans="1:17" s="59" customFormat="1" ht="30.75" thickBot="1">
      <c r="A154" s="51" t="s">
        <v>695</v>
      </c>
      <c r="B154" s="52" t="s">
        <v>652</v>
      </c>
      <c r="C154" s="53" t="s">
        <v>696</v>
      </c>
      <c r="D154" s="53" t="s">
        <v>21</v>
      </c>
      <c r="E154" s="53" t="s">
        <v>67</v>
      </c>
      <c r="F154" s="54">
        <v>2096232600</v>
      </c>
      <c r="G154" s="53" t="s">
        <v>697</v>
      </c>
      <c r="H154" s="53" t="s">
        <v>25</v>
      </c>
      <c r="I154" s="53" t="s">
        <v>166</v>
      </c>
      <c r="J154" s="55">
        <v>485</v>
      </c>
      <c r="K154" s="56">
        <v>0</v>
      </c>
      <c r="L154" s="53">
        <v>0</v>
      </c>
      <c r="M154" s="57" t="s">
        <v>698</v>
      </c>
      <c r="N154" s="57" t="s">
        <v>699</v>
      </c>
      <c r="O154" s="63">
        <v>0</v>
      </c>
      <c r="P154" s="58">
        <v>0</v>
      </c>
      <c r="Q154" s="57" t="s">
        <v>25</v>
      </c>
    </row>
    <row r="155" spans="1:17" s="59" customFormat="1" ht="30.75" thickBot="1">
      <c r="A155" s="51" t="s">
        <v>700</v>
      </c>
      <c r="B155" s="52" t="s">
        <v>652</v>
      </c>
      <c r="C155" s="53" t="s">
        <v>701</v>
      </c>
      <c r="D155" s="53" t="s">
        <v>21</v>
      </c>
      <c r="E155" s="53" t="s">
        <v>35</v>
      </c>
      <c r="F155" s="54">
        <v>99000000</v>
      </c>
      <c r="G155" s="53" t="s">
        <v>702</v>
      </c>
      <c r="H155" s="53" t="s">
        <v>25</v>
      </c>
      <c r="I155" s="53" t="s">
        <v>703</v>
      </c>
      <c r="J155" s="55">
        <v>334</v>
      </c>
      <c r="K155" s="56">
        <v>0</v>
      </c>
      <c r="L155" s="53">
        <v>0</v>
      </c>
      <c r="M155" s="57" t="s">
        <v>652</v>
      </c>
      <c r="N155" s="57" t="s">
        <v>672</v>
      </c>
      <c r="O155" s="63">
        <v>0</v>
      </c>
      <c r="P155" s="58">
        <v>0</v>
      </c>
      <c r="Q155" s="57" t="s">
        <v>25</v>
      </c>
    </row>
    <row r="156" spans="1:17" s="59" customFormat="1" ht="30.75" thickBot="1">
      <c r="A156" s="51" t="s">
        <v>704</v>
      </c>
      <c r="B156" s="52" t="s">
        <v>652</v>
      </c>
      <c r="C156" s="53" t="s">
        <v>705</v>
      </c>
      <c r="D156" s="53" t="s">
        <v>21</v>
      </c>
      <c r="E156" s="53" t="s">
        <v>35</v>
      </c>
      <c r="F156" s="54">
        <v>55000000</v>
      </c>
      <c r="G156" s="53" t="s">
        <v>706</v>
      </c>
      <c r="H156" s="53" t="s">
        <v>25</v>
      </c>
      <c r="I156" s="53" t="s">
        <v>707</v>
      </c>
      <c r="J156" s="55">
        <v>334</v>
      </c>
      <c r="K156" s="56">
        <v>0</v>
      </c>
      <c r="L156" s="53">
        <v>0</v>
      </c>
      <c r="M156" s="57" t="s">
        <v>635</v>
      </c>
      <c r="N156" s="57" t="s">
        <v>681</v>
      </c>
      <c r="O156" s="63">
        <v>0</v>
      </c>
      <c r="P156" s="58">
        <v>0</v>
      </c>
      <c r="Q156" s="57" t="s">
        <v>25</v>
      </c>
    </row>
    <row r="157" spans="1:17" s="59" customFormat="1" ht="45.75" thickBot="1">
      <c r="A157" s="51" t="s">
        <v>708</v>
      </c>
      <c r="B157" s="52" t="s">
        <v>635</v>
      </c>
      <c r="C157" s="53" t="s">
        <v>709</v>
      </c>
      <c r="D157" s="53" t="s">
        <v>21</v>
      </c>
      <c r="E157" s="53" t="s">
        <v>35</v>
      </c>
      <c r="F157" s="54">
        <v>4165096</v>
      </c>
      <c r="G157" s="53" t="s">
        <v>710</v>
      </c>
      <c r="H157" s="53" t="s">
        <v>25</v>
      </c>
      <c r="I157" s="53" t="s">
        <v>209</v>
      </c>
      <c r="J157" s="55">
        <v>10</v>
      </c>
      <c r="K157" s="56">
        <v>0</v>
      </c>
      <c r="L157" s="53">
        <v>0</v>
      </c>
      <c r="M157" s="57" t="s">
        <v>711</v>
      </c>
      <c r="N157" s="57" t="s">
        <v>712</v>
      </c>
      <c r="O157" s="63">
        <v>0</v>
      </c>
      <c r="P157" s="58">
        <v>0</v>
      </c>
      <c r="Q157" s="57" t="s">
        <v>25</v>
      </c>
    </row>
    <row r="158" spans="1:17" s="59" customFormat="1" ht="45.75" thickBot="1">
      <c r="A158" s="51" t="s">
        <v>713</v>
      </c>
      <c r="B158" s="52" t="s">
        <v>635</v>
      </c>
      <c r="C158" s="53" t="s">
        <v>693</v>
      </c>
      <c r="D158" s="53" t="s">
        <v>21</v>
      </c>
      <c r="E158" s="53" t="s">
        <v>35</v>
      </c>
      <c r="F158" s="54">
        <v>15843000</v>
      </c>
      <c r="G158" s="53" t="s">
        <v>714</v>
      </c>
      <c r="H158" s="53" t="s">
        <v>25</v>
      </c>
      <c r="I158" s="53" t="s">
        <v>685</v>
      </c>
      <c r="J158" s="55">
        <v>181</v>
      </c>
      <c r="K158" s="56">
        <v>0</v>
      </c>
      <c r="L158" s="53">
        <v>0</v>
      </c>
      <c r="M158" s="57" t="s">
        <v>635</v>
      </c>
      <c r="N158" s="57" t="s">
        <v>643</v>
      </c>
      <c r="O158" s="63">
        <v>0</v>
      </c>
      <c r="P158" s="58">
        <v>0</v>
      </c>
      <c r="Q158" s="57" t="s">
        <v>25</v>
      </c>
    </row>
    <row r="159" spans="1:17" s="59" customFormat="1" ht="90.75" thickBot="1">
      <c r="A159" s="51" t="s">
        <v>715</v>
      </c>
      <c r="B159" s="52" t="s">
        <v>635</v>
      </c>
      <c r="C159" s="53" t="s">
        <v>716</v>
      </c>
      <c r="D159" s="53" t="s">
        <v>21</v>
      </c>
      <c r="E159" s="53" t="s">
        <v>35</v>
      </c>
      <c r="F159" s="54">
        <v>3500000</v>
      </c>
      <c r="G159" s="53" t="s">
        <v>282</v>
      </c>
      <c r="H159" s="53" t="s">
        <v>25</v>
      </c>
      <c r="I159" s="53" t="s">
        <v>717</v>
      </c>
      <c r="J159" s="55">
        <v>337</v>
      </c>
      <c r="K159" s="56">
        <v>0</v>
      </c>
      <c r="L159" s="53">
        <v>0</v>
      </c>
      <c r="M159" s="57" t="s">
        <v>711</v>
      </c>
      <c r="N159" s="57" t="s">
        <v>28</v>
      </c>
      <c r="O159" s="63">
        <v>0</v>
      </c>
      <c r="P159" s="58">
        <v>0</v>
      </c>
      <c r="Q159" s="57" t="s">
        <v>25</v>
      </c>
    </row>
    <row r="160" spans="1:17" s="59" customFormat="1" ht="45.75" thickBot="1">
      <c r="A160" s="51" t="s">
        <v>718</v>
      </c>
      <c r="B160" s="52" t="s">
        <v>635</v>
      </c>
      <c r="C160" s="53" t="s">
        <v>719</v>
      </c>
      <c r="D160" s="53" t="s">
        <v>21</v>
      </c>
      <c r="E160" s="53" t="s">
        <v>35</v>
      </c>
      <c r="F160" s="54">
        <v>81327400</v>
      </c>
      <c r="G160" s="53" t="s">
        <v>720</v>
      </c>
      <c r="H160" s="53" t="s">
        <v>25</v>
      </c>
      <c r="I160" s="53" t="s">
        <v>607</v>
      </c>
      <c r="J160" s="55">
        <v>334</v>
      </c>
      <c r="K160" s="56">
        <v>0</v>
      </c>
      <c r="L160" s="53">
        <v>0</v>
      </c>
      <c r="M160" s="57" t="s">
        <v>635</v>
      </c>
      <c r="N160" s="57" t="s">
        <v>681</v>
      </c>
      <c r="O160" s="63">
        <v>0</v>
      </c>
      <c r="P160" s="58">
        <v>0</v>
      </c>
      <c r="Q160" s="57" t="s">
        <v>25</v>
      </c>
    </row>
    <row r="161" spans="1:17" s="59" customFormat="1" ht="45.75" thickBot="1">
      <c r="A161" s="51" t="s">
        <v>721</v>
      </c>
      <c r="B161" s="52" t="s">
        <v>635</v>
      </c>
      <c r="C161" s="53" t="s">
        <v>722</v>
      </c>
      <c r="D161" s="53" t="s">
        <v>21</v>
      </c>
      <c r="E161" s="53" t="s">
        <v>35</v>
      </c>
      <c r="F161" s="54">
        <v>19059040</v>
      </c>
      <c r="G161" s="53" t="s">
        <v>723</v>
      </c>
      <c r="H161" s="53" t="s">
        <v>25</v>
      </c>
      <c r="I161" s="53" t="s">
        <v>209</v>
      </c>
      <c r="J161" s="55">
        <v>28</v>
      </c>
      <c r="K161" s="56">
        <v>0</v>
      </c>
      <c r="L161" s="53">
        <v>0</v>
      </c>
      <c r="M161" s="57" t="s">
        <v>724</v>
      </c>
      <c r="N161" s="57" t="s">
        <v>725</v>
      </c>
      <c r="O161" s="63">
        <v>0</v>
      </c>
      <c r="P161" s="58">
        <v>0</v>
      </c>
      <c r="Q161" s="57" t="s">
        <v>25</v>
      </c>
    </row>
    <row r="162" spans="1:17" s="59" customFormat="1" ht="75.75" thickBot="1">
      <c r="A162" s="51" t="s">
        <v>726</v>
      </c>
      <c r="B162" s="52" t="s">
        <v>635</v>
      </c>
      <c r="C162" s="53" t="s">
        <v>727</v>
      </c>
      <c r="D162" s="53" t="s">
        <v>21</v>
      </c>
      <c r="E162" s="53" t="s">
        <v>35</v>
      </c>
      <c r="F162" s="54">
        <v>21357240</v>
      </c>
      <c r="G162" s="53" t="s">
        <v>728</v>
      </c>
      <c r="H162" s="53" t="s">
        <v>25</v>
      </c>
      <c r="I162" s="53" t="s">
        <v>729</v>
      </c>
      <c r="J162" s="55">
        <v>326</v>
      </c>
      <c r="K162" s="56">
        <v>0</v>
      </c>
      <c r="L162" s="53">
        <v>0</v>
      </c>
      <c r="M162" s="57" t="s">
        <v>730</v>
      </c>
      <c r="N162" s="57" t="s">
        <v>512</v>
      </c>
      <c r="O162" s="63">
        <v>0</v>
      </c>
      <c r="P162" s="58">
        <v>0</v>
      </c>
      <c r="Q162" s="57" t="s">
        <v>25</v>
      </c>
    </row>
    <row r="163" spans="1:17" s="59" customFormat="1" ht="45.75" thickBot="1">
      <c r="A163" s="51" t="s">
        <v>731</v>
      </c>
      <c r="B163" s="52" t="s">
        <v>652</v>
      </c>
      <c r="C163" s="53" t="s">
        <v>732</v>
      </c>
      <c r="D163" s="53" t="s">
        <v>21</v>
      </c>
      <c r="E163" s="53" t="s">
        <v>35</v>
      </c>
      <c r="F163" s="54">
        <v>55000000</v>
      </c>
      <c r="G163" s="53" t="s">
        <v>733</v>
      </c>
      <c r="H163" s="53" t="s">
        <v>25</v>
      </c>
      <c r="I163" s="53" t="s">
        <v>734</v>
      </c>
      <c r="J163" s="55">
        <v>334</v>
      </c>
      <c r="K163" s="56">
        <v>0</v>
      </c>
      <c r="L163" s="53">
        <v>0</v>
      </c>
      <c r="M163" s="57" t="s">
        <v>635</v>
      </c>
      <c r="N163" s="57" t="s">
        <v>681</v>
      </c>
      <c r="O163" s="63">
        <v>0</v>
      </c>
      <c r="P163" s="58">
        <v>0</v>
      </c>
      <c r="Q163" s="57" t="s">
        <v>25</v>
      </c>
    </row>
    <row r="164" spans="1:17" s="59" customFormat="1" ht="45.75" thickBot="1">
      <c r="A164" s="51" t="s">
        <v>735</v>
      </c>
      <c r="B164" s="52" t="s">
        <v>635</v>
      </c>
      <c r="C164" s="53" t="s">
        <v>736</v>
      </c>
      <c r="D164" s="53" t="s">
        <v>21</v>
      </c>
      <c r="E164" s="53" t="s">
        <v>35</v>
      </c>
      <c r="F164" s="54">
        <v>1500000000</v>
      </c>
      <c r="G164" s="53" t="s">
        <v>737</v>
      </c>
      <c r="H164" s="53" t="s">
        <v>25</v>
      </c>
      <c r="I164" s="53" t="s">
        <v>738</v>
      </c>
      <c r="J164" s="55">
        <v>336</v>
      </c>
      <c r="K164" s="56">
        <v>0</v>
      </c>
      <c r="L164" s="53">
        <v>0</v>
      </c>
      <c r="M164" s="57" t="s">
        <v>711</v>
      </c>
      <c r="N164" s="57" t="s">
        <v>512</v>
      </c>
      <c r="O164" s="63">
        <v>0</v>
      </c>
      <c r="P164" s="58">
        <v>0</v>
      </c>
      <c r="Q164" s="57" t="s">
        <v>25</v>
      </c>
    </row>
    <row r="165" spans="1:17" s="59" customFormat="1" ht="45.75" thickBot="1">
      <c r="A165" s="51" t="s">
        <v>739</v>
      </c>
      <c r="B165" s="52" t="s">
        <v>635</v>
      </c>
      <c r="C165" s="53" t="s">
        <v>740</v>
      </c>
      <c r="D165" s="53" t="s">
        <v>21</v>
      </c>
      <c r="E165" s="53" t="s">
        <v>35</v>
      </c>
      <c r="F165" s="54">
        <v>1689476962</v>
      </c>
      <c r="G165" s="53" t="s">
        <v>741</v>
      </c>
      <c r="H165" s="53" t="s">
        <v>25</v>
      </c>
      <c r="I165" s="53" t="s">
        <v>182</v>
      </c>
      <c r="J165" s="55">
        <v>181</v>
      </c>
      <c r="K165" s="56">
        <v>0</v>
      </c>
      <c r="L165" s="53">
        <v>0</v>
      </c>
      <c r="M165" s="57" t="s">
        <v>698</v>
      </c>
      <c r="N165" s="57" t="s">
        <v>51</v>
      </c>
      <c r="O165" s="63">
        <v>0</v>
      </c>
      <c r="P165" s="58">
        <v>0</v>
      </c>
      <c r="Q165" s="57" t="s">
        <v>25</v>
      </c>
    </row>
    <row r="166" spans="1:17" s="59" customFormat="1" ht="45.75" thickBot="1">
      <c r="A166" s="51" t="s">
        <v>742</v>
      </c>
      <c r="B166" s="52" t="s">
        <v>743</v>
      </c>
      <c r="C166" s="53" t="s">
        <v>744</v>
      </c>
      <c r="D166" s="53" t="s">
        <v>47</v>
      </c>
      <c r="E166" s="53" t="s">
        <v>30</v>
      </c>
      <c r="F166" s="54">
        <v>16163352</v>
      </c>
      <c r="G166" s="53" t="s">
        <v>745</v>
      </c>
      <c r="H166" s="53" t="s">
        <v>25</v>
      </c>
      <c r="I166" s="53" t="s">
        <v>746</v>
      </c>
      <c r="J166" s="55">
        <v>46</v>
      </c>
      <c r="K166" s="56">
        <v>0</v>
      </c>
      <c r="L166" s="53">
        <v>0</v>
      </c>
      <c r="M166" s="57" t="s">
        <v>747</v>
      </c>
      <c r="N166" s="57" t="s">
        <v>748</v>
      </c>
      <c r="O166" s="63">
        <v>0</v>
      </c>
      <c r="P166" s="58">
        <v>0</v>
      </c>
      <c r="Q166" s="57" t="s">
        <v>25</v>
      </c>
    </row>
    <row r="167" spans="1:17" s="59" customFormat="1" ht="90.75" thickBot="1">
      <c r="A167" s="51" t="s">
        <v>749</v>
      </c>
      <c r="B167" s="52" t="s">
        <v>747</v>
      </c>
      <c r="C167" s="53" t="s">
        <v>750</v>
      </c>
      <c r="D167" s="53" t="s">
        <v>21</v>
      </c>
      <c r="E167" s="53" t="s">
        <v>35</v>
      </c>
      <c r="F167" s="54">
        <v>191333339</v>
      </c>
      <c r="G167" s="53" t="s">
        <v>751</v>
      </c>
      <c r="H167" s="53" t="s">
        <v>25</v>
      </c>
      <c r="I167" s="53" t="s">
        <v>272</v>
      </c>
      <c r="J167" s="55">
        <v>285</v>
      </c>
      <c r="K167" s="56">
        <v>0</v>
      </c>
      <c r="L167" s="53">
        <v>0</v>
      </c>
      <c r="M167" s="57" t="s">
        <v>747</v>
      </c>
      <c r="N167" s="57" t="s">
        <v>28</v>
      </c>
      <c r="O167" s="63">
        <v>0</v>
      </c>
      <c r="P167" s="58">
        <v>0</v>
      </c>
      <c r="Q167" s="57" t="s">
        <v>25</v>
      </c>
    </row>
    <row r="168" spans="1:17" s="59" customFormat="1" ht="45.75" thickBot="1">
      <c r="A168" s="51" t="s">
        <v>752</v>
      </c>
      <c r="B168" s="52" t="s">
        <v>753</v>
      </c>
      <c r="C168" s="53" t="s">
        <v>754</v>
      </c>
      <c r="D168" s="53" t="s">
        <v>97</v>
      </c>
      <c r="E168" s="53" t="s">
        <v>35</v>
      </c>
      <c r="F168" s="54">
        <v>75000000</v>
      </c>
      <c r="G168" s="53" t="s">
        <v>755</v>
      </c>
      <c r="H168" s="53" t="s">
        <v>25</v>
      </c>
      <c r="I168" s="53" t="s">
        <v>756</v>
      </c>
      <c r="J168" s="55">
        <v>277</v>
      </c>
      <c r="K168" s="56">
        <v>0</v>
      </c>
      <c r="L168" s="53">
        <v>0</v>
      </c>
      <c r="M168" s="57" t="s">
        <v>757</v>
      </c>
      <c r="N168" s="57" t="s">
        <v>28</v>
      </c>
      <c r="O168" s="63">
        <v>0</v>
      </c>
      <c r="P168" s="58">
        <v>0</v>
      </c>
      <c r="Q168" s="57" t="s">
        <v>25</v>
      </c>
    </row>
    <row r="169" spans="1:17" s="59" customFormat="1" ht="45.75" thickBot="1">
      <c r="A169" s="51" t="s">
        <v>758</v>
      </c>
      <c r="B169" s="52" t="s">
        <v>759</v>
      </c>
      <c r="C169" s="53" t="s">
        <v>760</v>
      </c>
      <c r="D169" s="53" t="s">
        <v>97</v>
      </c>
      <c r="E169" s="53" t="s">
        <v>48</v>
      </c>
      <c r="F169" s="54">
        <v>9481920</v>
      </c>
      <c r="G169" s="53" t="s">
        <v>761</v>
      </c>
      <c r="H169" s="53" t="s">
        <v>25</v>
      </c>
      <c r="I169" s="53" t="s">
        <v>244</v>
      </c>
      <c r="J169" s="55">
        <v>270</v>
      </c>
      <c r="K169" s="56">
        <v>0</v>
      </c>
      <c r="L169" s="53">
        <v>0</v>
      </c>
      <c r="M169" s="57" t="s">
        <v>762</v>
      </c>
      <c r="N169" s="57" t="s">
        <v>28</v>
      </c>
      <c r="O169" s="63">
        <v>0</v>
      </c>
      <c r="P169" s="58">
        <v>0</v>
      </c>
      <c r="Q169" s="57" t="s">
        <v>25</v>
      </c>
    </row>
    <row r="170" spans="1:17" s="8" customFormat="1" ht="30.75" thickBot="1">
      <c r="A170" s="40" t="s">
        <v>981</v>
      </c>
      <c r="B170" s="39">
        <v>43725</v>
      </c>
      <c r="C170" s="41" t="s">
        <v>982</v>
      </c>
      <c r="D170" s="41" t="s">
        <v>29</v>
      </c>
      <c r="E170" s="41" t="s">
        <v>35</v>
      </c>
      <c r="F170" s="42">
        <v>1263450011</v>
      </c>
      <c r="G170" s="41" t="s">
        <v>983</v>
      </c>
      <c r="H170" s="41"/>
      <c r="I170" s="41" t="s">
        <v>243</v>
      </c>
      <c r="J170" s="43">
        <v>94</v>
      </c>
      <c r="K170" s="44">
        <v>0</v>
      </c>
      <c r="L170" s="41">
        <v>0</v>
      </c>
      <c r="M170" s="45">
        <v>43735</v>
      </c>
      <c r="N170" s="45">
        <v>43830</v>
      </c>
      <c r="O170" s="46">
        <v>1</v>
      </c>
      <c r="P170" s="46">
        <v>0</v>
      </c>
      <c r="Q170" s="45">
        <v>44648</v>
      </c>
    </row>
    <row r="171" spans="1:17" s="8" customFormat="1" ht="45.75" thickBot="1">
      <c r="A171" s="40" t="s">
        <v>984</v>
      </c>
      <c r="B171" s="39">
        <v>43742</v>
      </c>
      <c r="C171" s="41" t="s">
        <v>985</v>
      </c>
      <c r="D171" s="41" t="s">
        <v>31</v>
      </c>
      <c r="E171" s="41" t="s">
        <v>152</v>
      </c>
      <c r="F171" s="42">
        <v>690024660</v>
      </c>
      <c r="G171" s="41" t="s">
        <v>986</v>
      </c>
      <c r="H171" s="41"/>
      <c r="I171" s="41" t="s">
        <v>603</v>
      </c>
      <c r="J171" s="43">
        <v>82</v>
      </c>
      <c r="K171" s="44">
        <v>0</v>
      </c>
      <c r="L171" s="41">
        <v>0</v>
      </c>
      <c r="M171" s="45">
        <v>43748</v>
      </c>
      <c r="N171" s="45">
        <v>43830</v>
      </c>
      <c r="O171" s="46">
        <v>1</v>
      </c>
      <c r="P171" s="46">
        <v>1</v>
      </c>
      <c r="Q171" s="45">
        <v>44649</v>
      </c>
    </row>
    <row r="172" spans="1:17" s="8" customFormat="1" ht="60.75" thickBot="1">
      <c r="A172" s="40" t="s">
        <v>987</v>
      </c>
      <c r="B172" s="39">
        <v>44165</v>
      </c>
      <c r="C172" s="41" t="s">
        <v>988</v>
      </c>
      <c r="D172" s="41" t="s">
        <v>97</v>
      </c>
      <c r="E172" s="41" t="s">
        <v>48</v>
      </c>
      <c r="F172" s="42">
        <v>87120000</v>
      </c>
      <c r="G172" s="41" t="s">
        <v>989</v>
      </c>
      <c r="H172" s="41"/>
      <c r="I172" s="41" t="s">
        <v>756</v>
      </c>
      <c r="J172" s="43">
        <v>25</v>
      </c>
      <c r="K172" s="44">
        <v>0</v>
      </c>
      <c r="L172" s="41">
        <v>0</v>
      </c>
      <c r="M172" s="45">
        <v>44169</v>
      </c>
      <c r="N172" s="45">
        <v>44337</v>
      </c>
      <c r="O172" s="46">
        <v>1</v>
      </c>
      <c r="P172" s="46">
        <v>1</v>
      </c>
      <c r="Q172" s="45">
        <v>44649</v>
      </c>
    </row>
    <row r="173" spans="1:17" s="8" customFormat="1" ht="45.75" thickBot="1">
      <c r="A173" s="40" t="s">
        <v>990</v>
      </c>
      <c r="B173" s="39">
        <v>44460</v>
      </c>
      <c r="C173" s="41" t="s">
        <v>991</v>
      </c>
      <c r="D173" s="41" t="s">
        <v>47</v>
      </c>
      <c r="E173" s="41" t="s">
        <v>35</v>
      </c>
      <c r="F173" s="42">
        <v>587000000</v>
      </c>
      <c r="G173" s="41" t="s">
        <v>992</v>
      </c>
      <c r="H173" s="41"/>
      <c r="I173" s="41" t="s">
        <v>302</v>
      </c>
      <c r="J173" s="43">
        <v>72</v>
      </c>
      <c r="K173" s="44">
        <v>0</v>
      </c>
      <c r="L173" s="41">
        <v>0</v>
      </c>
      <c r="M173" s="45">
        <v>44473</v>
      </c>
      <c r="N173" s="45">
        <v>44545</v>
      </c>
      <c r="O173" s="46">
        <v>1</v>
      </c>
      <c r="P173" s="46">
        <v>1</v>
      </c>
      <c r="Q173" s="45">
        <v>44643</v>
      </c>
    </row>
    <row r="351159" spans="1:5" ht="30">
      <c r="A351159" s="3" t="s">
        <v>763</v>
      </c>
      <c r="B351159" s="4" t="s">
        <v>764</v>
      </c>
      <c r="C351159" s="3" t="s">
        <v>765</v>
      </c>
      <c r="D351159" s="3" t="s">
        <v>766</v>
      </c>
      <c r="E351159" s="3" t="s">
        <v>767</v>
      </c>
    </row>
    <row r="351160" spans="1:5" ht="30">
      <c r="A351160" s="3" t="s">
        <v>768</v>
      </c>
      <c r="B351160" s="4" t="s">
        <v>769</v>
      </c>
      <c r="C351160" s="3" t="s">
        <v>770</v>
      </c>
      <c r="D351160" s="3" t="s">
        <v>771</v>
      </c>
      <c r="E351160" s="3" t="s">
        <v>772</v>
      </c>
    </row>
    <row r="351161" spans="1:5" ht="60">
      <c r="A351161" s="3" t="s">
        <v>773</v>
      </c>
      <c r="B351161" s="4" t="s">
        <v>774</v>
      </c>
      <c r="C351161" s="3" t="s">
        <v>775</v>
      </c>
      <c r="D351161" s="3" t="s">
        <v>776</v>
      </c>
      <c r="E351161" s="3" t="s">
        <v>777</v>
      </c>
    </row>
    <row r="351162" spans="1:5" ht="120">
      <c r="A351162" s="3" t="s">
        <v>778</v>
      </c>
      <c r="B351162" s="4" t="s">
        <v>779</v>
      </c>
      <c r="C351162" s="3" t="s">
        <v>780</v>
      </c>
      <c r="E351162" s="3" t="s">
        <v>781</v>
      </c>
    </row>
    <row r="351163" spans="1:5">
      <c r="A351163" s="3" t="s">
        <v>782</v>
      </c>
      <c r="C351163" s="3" t="s">
        <v>783</v>
      </c>
    </row>
    <row r="351164" spans="1:5">
      <c r="A351164" s="3" t="s">
        <v>784</v>
      </c>
    </row>
    <row r="351165" spans="1:5">
      <c r="A351165" s="3" t="s">
        <v>785</v>
      </c>
    </row>
    <row r="351166" spans="1:5">
      <c r="A351166" s="3" t="s">
        <v>786</v>
      </c>
    </row>
    <row r="351167" spans="1:5">
      <c r="A351167" s="3" t="s">
        <v>787</v>
      </c>
    </row>
    <row r="351168" spans="1:5">
      <c r="A351168" s="3" t="s">
        <v>788</v>
      </c>
    </row>
    <row r="351169" spans="1:1" ht="105">
      <c r="A351169" s="3" t="s">
        <v>789</v>
      </c>
    </row>
  </sheetData>
  <protectedRanges>
    <protectedRange algorithmName="SHA-512" hashValue="W69sNcYwbxddSNwJx83jwAGIcEb8QJref3VE4NA2W2vX2HqWV3JTUwZuTWc7Mx6hypcqlOWhaRhY5LTBxkCxbA==" saltValue="0Kymu7bhVz/NfacNHa9dow==" spinCount="100000" sqref="O94:P94" name="CONTRATISTAS DIV CONSTRUCCIONES"/>
  </protectedRanges>
  <autoFilter ref="A2:P171" xr:uid="{552DEF7D-46EC-4C42-9AB1-D4749D6DBB05}"/>
  <mergeCells count="1">
    <mergeCell ref="A1:E1"/>
  </mergeCells>
  <dataValidations xWindow="1683" yWindow="353" count="17">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O3 O16:O53 O56:O93 O95:O169"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P3:Q3 P16:Q53 P56:Q93 P95:Q169"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3:B169"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3:D169"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3:E169" xr:uid="{00000000-0002-0000-00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3:C169"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169"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3:G169"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A169"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H3:H169"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I3:I169"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J3:J16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K3:K169"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L3:L169"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M3:M169"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N3:N169"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Q3:Q169" xr:uid="{00000000-0002-0000-0000-000021000000}">
      <formula1>1900/1/1</formula1>
      <formula2>3000/1/1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zoomScale="80" zoomScaleNormal="80" workbookViewId="0">
      <selection sqref="A1:F1"/>
    </sheetView>
  </sheetViews>
  <sheetFormatPr baseColWidth="10" defaultColWidth="9.140625" defaultRowHeight="15"/>
  <cols>
    <col min="1" max="1" width="10.28515625" style="15" customWidth="1"/>
    <col min="2" max="2" width="13.140625" style="15" customWidth="1"/>
    <col min="3" max="3" width="14.7109375" style="15" customWidth="1"/>
    <col min="4" max="4" width="32" style="15" customWidth="1"/>
    <col min="5" max="5" width="57.42578125" style="15" customWidth="1"/>
    <col min="6" max="6" width="20.42578125" style="15" customWidth="1"/>
    <col min="7" max="7" width="12.7109375" style="15" customWidth="1"/>
    <col min="8" max="8" width="34.140625" style="15" customWidth="1"/>
    <col min="9" max="10" width="15.7109375" style="15" customWidth="1"/>
    <col min="11" max="11" width="17" style="15" customWidth="1"/>
    <col min="12" max="12" width="18.85546875" style="15" customWidth="1"/>
    <col min="13" max="13" width="17.85546875" style="15" customWidth="1"/>
    <col min="14" max="14" width="21.85546875" style="15" customWidth="1"/>
    <col min="15" max="15" width="21.28515625" style="15" customWidth="1"/>
    <col min="16" max="16" width="38" style="15" customWidth="1"/>
    <col min="17" max="17" width="35" style="15" customWidth="1"/>
    <col min="18" max="18" width="24" style="15" customWidth="1"/>
    <col min="19" max="19" width="29" style="15" customWidth="1"/>
    <col min="20" max="20" width="23" style="15" customWidth="1"/>
    <col min="21" max="21" width="19" style="15" customWidth="1"/>
    <col min="22" max="22" width="9.140625" style="15"/>
    <col min="23" max="256" width="8" style="15" hidden="1"/>
    <col min="257" max="16384" width="9.140625" style="15"/>
  </cols>
  <sheetData>
    <row r="1" spans="1:16" s="3" customFormat="1" ht="23.25">
      <c r="A1" s="47" t="s">
        <v>994</v>
      </c>
      <c r="B1" s="48"/>
      <c r="C1" s="48"/>
      <c r="D1" s="48"/>
      <c r="E1" s="48"/>
      <c r="F1" s="48"/>
      <c r="G1" s="11"/>
      <c r="N1" s="9"/>
      <c r="O1" s="5"/>
      <c r="P1" s="9"/>
    </row>
    <row r="2" spans="1:16" s="27" customFormat="1" ht="88.5" customHeight="1" thickBot="1">
      <c r="A2" s="26" t="s">
        <v>790</v>
      </c>
      <c r="B2" s="26" t="s">
        <v>791</v>
      </c>
      <c r="C2" s="26" t="s">
        <v>792</v>
      </c>
      <c r="D2" s="26" t="s">
        <v>6</v>
      </c>
      <c r="E2" s="26" t="s">
        <v>793</v>
      </c>
      <c r="F2" s="26" t="s">
        <v>794</v>
      </c>
      <c r="G2" s="26" t="s">
        <v>795</v>
      </c>
      <c r="H2" s="7" t="s">
        <v>9</v>
      </c>
      <c r="I2" s="6" t="s">
        <v>11</v>
      </c>
      <c r="J2" s="7" t="s">
        <v>12</v>
      </c>
      <c r="K2" s="7" t="s">
        <v>979</v>
      </c>
      <c r="L2" s="14" t="s">
        <v>796</v>
      </c>
      <c r="M2" s="7" t="s">
        <v>16</v>
      </c>
      <c r="N2" s="7" t="s">
        <v>17</v>
      </c>
      <c r="O2" s="14" t="s">
        <v>980</v>
      </c>
    </row>
    <row r="3" spans="1:16" ht="90.75" thickBot="1">
      <c r="A3" s="38">
        <v>79761</v>
      </c>
      <c r="B3" s="33" t="s">
        <v>978</v>
      </c>
      <c r="C3" s="10">
        <v>44516</v>
      </c>
      <c r="D3" s="1" t="s">
        <v>797</v>
      </c>
      <c r="E3" s="1" t="s">
        <v>798</v>
      </c>
      <c r="F3" s="31">
        <v>2128280585.98</v>
      </c>
      <c r="G3" s="32">
        <v>181</v>
      </c>
      <c r="H3" s="32" t="s">
        <v>166</v>
      </c>
      <c r="I3" s="32">
        <v>0</v>
      </c>
      <c r="J3" s="32">
        <v>0</v>
      </c>
      <c r="K3" s="10">
        <v>44531</v>
      </c>
      <c r="L3" s="10">
        <v>44712</v>
      </c>
      <c r="M3" s="34">
        <v>0.83</v>
      </c>
      <c r="N3" s="34">
        <v>0.67</v>
      </c>
      <c r="O3" s="32"/>
    </row>
    <row r="4" spans="1:16">
      <c r="A4" s="2" t="s">
        <v>25</v>
      </c>
      <c r="B4" s="2"/>
      <c r="C4" s="2" t="s">
        <v>25</v>
      </c>
      <c r="D4" s="2" t="s">
        <v>25</v>
      </c>
      <c r="E4" s="2" t="s">
        <v>25</v>
      </c>
      <c r="F4" s="2" t="s">
        <v>25</v>
      </c>
      <c r="G4" s="36"/>
      <c r="H4" s="2" t="s">
        <v>25</v>
      </c>
      <c r="I4" s="2" t="s">
        <v>25</v>
      </c>
      <c r="J4" s="2" t="s">
        <v>25</v>
      </c>
      <c r="K4" s="2"/>
      <c r="L4" s="2" t="s">
        <v>25</v>
      </c>
      <c r="M4" s="2"/>
      <c r="N4" s="2" t="s">
        <v>25</v>
      </c>
      <c r="O4" s="2" t="s">
        <v>25</v>
      </c>
      <c r="P4" s="2" t="s">
        <v>25</v>
      </c>
    </row>
    <row r="5" spans="1:16">
      <c r="A5" s="2" t="s">
        <v>25</v>
      </c>
      <c r="B5" s="2"/>
      <c r="C5" s="2" t="s">
        <v>25</v>
      </c>
      <c r="D5" s="2" t="s">
        <v>25</v>
      </c>
      <c r="E5" s="2" t="s">
        <v>25</v>
      </c>
      <c r="F5" s="2" t="s">
        <v>25</v>
      </c>
      <c r="G5" s="2"/>
      <c r="H5" s="2" t="s">
        <v>25</v>
      </c>
      <c r="I5" s="2" t="s">
        <v>25</v>
      </c>
      <c r="J5" s="2" t="s">
        <v>25</v>
      </c>
      <c r="K5" s="2"/>
      <c r="L5" s="2" t="s">
        <v>25</v>
      </c>
      <c r="M5" s="37"/>
      <c r="N5" s="2"/>
      <c r="O5" s="2" t="s">
        <v>25</v>
      </c>
      <c r="P5" s="2" t="s">
        <v>25</v>
      </c>
    </row>
    <row r="350995" spans="1:6" ht="30">
      <c r="A350995" s="15" t="s">
        <v>799</v>
      </c>
      <c r="C350995" s="15" t="s">
        <v>800</v>
      </c>
      <c r="D350995" s="15" t="s">
        <v>764</v>
      </c>
      <c r="E350995" s="15" t="s">
        <v>765</v>
      </c>
      <c r="F350995" s="15" t="s">
        <v>763</v>
      </c>
    </row>
    <row r="350996" spans="1:6" ht="30">
      <c r="A350996" s="15" t="s">
        <v>801</v>
      </c>
      <c r="C350996" s="15" t="s">
        <v>802</v>
      </c>
      <c r="D350996" s="15" t="s">
        <v>769</v>
      </c>
      <c r="E350996" s="15" t="s">
        <v>803</v>
      </c>
      <c r="F350996" s="15" t="s">
        <v>768</v>
      </c>
    </row>
    <row r="350997" spans="1:6" ht="120">
      <c r="C350997" s="15" t="s">
        <v>804</v>
      </c>
      <c r="D350997" s="15" t="s">
        <v>774</v>
      </c>
      <c r="E350997" s="15" t="s">
        <v>775</v>
      </c>
      <c r="F350997" s="15" t="s">
        <v>773</v>
      </c>
    </row>
    <row r="350998" spans="1:6" ht="60">
      <c r="D350998" s="15" t="s">
        <v>779</v>
      </c>
      <c r="E350998" s="15" t="s">
        <v>780</v>
      </c>
      <c r="F350998" s="15" t="s">
        <v>778</v>
      </c>
    </row>
    <row r="350999" spans="1:6" ht="30">
      <c r="E350999" s="15" t="s">
        <v>805</v>
      </c>
      <c r="F350999" s="15" t="s">
        <v>782</v>
      </c>
    </row>
    <row r="351000" spans="1:6">
      <c r="F351000" s="15" t="s">
        <v>784</v>
      </c>
    </row>
    <row r="351001" spans="1:6">
      <c r="F351001" s="15" t="s">
        <v>785</v>
      </c>
    </row>
    <row r="351002" spans="1:6">
      <c r="F351002" s="15" t="s">
        <v>786</v>
      </c>
    </row>
    <row r="351003" spans="1:6">
      <c r="F351003" s="15" t="s">
        <v>787</v>
      </c>
    </row>
    <row r="351004" spans="1:6">
      <c r="F351004" s="15" t="s">
        <v>788</v>
      </c>
    </row>
    <row r="351005" spans="1:6" ht="75">
      <c r="F351005" s="15" t="s">
        <v>789</v>
      </c>
    </row>
  </sheetData>
  <mergeCells count="1">
    <mergeCell ref="A1:F1"/>
  </mergeCells>
  <dataValidations count="6">
    <dataValidation type="date" allowBlank="1" showInputMessage="1" errorTitle="Entrada no válida" error="Por favor escriba una fecha válida (AAAA/MM/DD)" promptTitle="Ingrese una fecha (AAAA/MM/DD)" prompt=" Registre la fecha en la cual se SUSCRIBIÓ la orden (Formato AAAA/MM/DD)." sqref="C3"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3"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E3"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G3"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A3:B3" xr:uid="{00000000-0002-0000-0200-00000F000000}">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T351078"/>
  <sheetViews>
    <sheetView zoomScale="80" zoomScaleNormal="80" workbookViewId="0">
      <pane ySplit="2" topLeftCell="A3" activePane="bottomLeft" state="frozen"/>
      <selection pane="bottomLeft" sqref="A1:F1"/>
    </sheetView>
  </sheetViews>
  <sheetFormatPr baseColWidth="10" defaultColWidth="9.140625" defaultRowHeight="15"/>
  <cols>
    <col min="1" max="1" width="13.5703125" style="15" customWidth="1"/>
    <col min="2" max="2" width="13.85546875" style="15" customWidth="1"/>
    <col min="3" max="3" width="102.5703125" style="15" customWidth="1"/>
    <col min="4" max="4" width="17.42578125" style="24" bestFit="1" customWidth="1"/>
    <col min="5" max="5" width="31.7109375" style="15" customWidth="1"/>
    <col min="6" max="6" width="15.5703125" style="15" hidden="1" customWidth="1"/>
    <col min="7" max="7" width="34" style="15" customWidth="1"/>
    <col min="8" max="8" width="10.5703125" style="15" customWidth="1"/>
    <col min="9" max="9" width="15.5703125" style="15" customWidth="1"/>
    <col min="10" max="10" width="12.7109375" style="15" customWidth="1"/>
    <col min="11" max="15" width="16.140625" style="15" customWidth="1"/>
    <col min="16" max="16" width="9.140625" style="15"/>
    <col min="17" max="228" width="8" style="15" hidden="1"/>
    <col min="229" max="16384" width="9.140625" style="15"/>
  </cols>
  <sheetData>
    <row r="1" spans="1:16" s="3" customFormat="1" ht="26.25">
      <c r="A1" s="49" t="s">
        <v>993</v>
      </c>
      <c r="B1" s="50"/>
      <c r="C1" s="50"/>
      <c r="D1" s="50"/>
      <c r="E1" s="50"/>
      <c r="F1" s="50"/>
      <c r="G1" s="11"/>
      <c r="L1" s="5"/>
      <c r="N1" s="9"/>
      <c r="O1" s="9"/>
      <c r="P1" s="9"/>
    </row>
    <row r="2" spans="1:16" s="30" customFormat="1" ht="79.5" customHeight="1" thickBot="1">
      <c r="A2" s="28" t="s">
        <v>806</v>
      </c>
      <c r="B2" s="28" t="s">
        <v>807</v>
      </c>
      <c r="C2" s="28" t="s">
        <v>808</v>
      </c>
      <c r="D2" s="29" t="s">
        <v>809</v>
      </c>
      <c r="E2" s="28" t="s">
        <v>810</v>
      </c>
      <c r="F2" s="28" t="s">
        <v>7</v>
      </c>
      <c r="G2" s="28" t="s">
        <v>9</v>
      </c>
      <c r="H2" s="28" t="s">
        <v>811</v>
      </c>
      <c r="I2" s="28" t="s">
        <v>11</v>
      </c>
      <c r="J2" s="28" t="s">
        <v>12</v>
      </c>
      <c r="K2" s="28" t="s">
        <v>812</v>
      </c>
      <c r="L2" s="28" t="s">
        <v>813</v>
      </c>
      <c r="M2" s="28" t="s">
        <v>814</v>
      </c>
      <c r="N2" s="28" t="s">
        <v>16</v>
      </c>
      <c r="O2" s="28" t="s">
        <v>17</v>
      </c>
    </row>
    <row r="3" spans="1:16" ht="26.25" thickBot="1">
      <c r="A3" s="16" t="s">
        <v>815</v>
      </c>
      <c r="B3" s="17" t="s">
        <v>816</v>
      </c>
      <c r="C3" s="18" t="s">
        <v>817</v>
      </c>
      <c r="D3" s="25">
        <v>0</v>
      </c>
      <c r="E3" s="18" t="s">
        <v>818</v>
      </c>
      <c r="F3" s="18" t="s">
        <v>24</v>
      </c>
      <c r="G3" s="18" t="s">
        <v>819</v>
      </c>
      <c r="H3" s="18">
        <v>1096</v>
      </c>
      <c r="I3" s="18">
        <v>0</v>
      </c>
      <c r="J3" s="18">
        <v>1095</v>
      </c>
      <c r="K3" s="19" t="s">
        <v>816</v>
      </c>
      <c r="L3" s="19" t="s">
        <v>820</v>
      </c>
      <c r="M3" s="20"/>
      <c r="N3" s="21">
        <v>0</v>
      </c>
      <c r="O3" s="21">
        <v>0</v>
      </c>
    </row>
    <row r="4" spans="1:16" ht="51.75" thickBot="1">
      <c r="A4" s="16" t="s">
        <v>821</v>
      </c>
      <c r="B4" s="17" t="s">
        <v>822</v>
      </c>
      <c r="C4" s="18" t="s">
        <v>823</v>
      </c>
      <c r="D4" s="25">
        <v>40222159994</v>
      </c>
      <c r="E4" s="18" t="s">
        <v>818</v>
      </c>
      <c r="F4" s="18" t="s">
        <v>24</v>
      </c>
      <c r="G4" s="18" t="s">
        <v>155</v>
      </c>
      <c r="H4" s="18">
        <v>914</v>
      </c>
      <c r="I4" s="18">
        <v>0</v>
      </c>
      <c r="J4" s="18">
        <v>855</v>
      </c>
      <c r="K4" s="19" t="s">
        <v>822</v>
      </c>
      <c r="L4" s="22">
        <v>44865</v>
      </c>
      <c r="M4" s="20"/>
      <c r="N4" s="21">
        <v>0</v>
      </c>
      <c r="O4" s="21">
        <v>0</v>
      </c>
    </row>
    <row r="5" spans="1:16" ht="39" thickBot="1">
      <c r="A5" s="16" t="s">
        <v>824</v>
      </c>
      <c r="B5" s="17">
        <v>43117</v>
      </c>
      <c r="C5" s="18" t="s">
        <v>825</v>
      </c>
      <c r="D5" s="25">
        <v>0</v>
      </c>
      <c r="E5" s="18" t="s">
        <v>826</v>
      </c>
      <c r="F5" s="18" t="s">
        <v>24</v>
      </c>
      <c r="G5" s="18" t="s">
        <v>155</v>
      </c>
      <c r="H5" s="18">
        <v>1095</v>
      </c>
      <c r="I5" s="18">
        <v>0</v>
      </c>
      <c r="J5" s="18">
        <v>730</v>
      </c>
      <c r="K5" s="22">
        <v>43117</v>
      </c>
      <c r="L5" s="22">
        <v>44942</v>
      </c>
      <c r="M5" s="20"/>
      <c r="N5" s="21">
        <v>0.86</v>
      </c>
      <c r="O5" s="21">
        <v>0</v>
      </c>
    </row>
    <row r="6" spans="1:16" ht="64.5" thickBot="1">
      <c r="A6" s="16" t="s">
        <v>827</v>
      </c>
      <c r="B6" s="17">
        <v>43293</v>
      </c>
      <c r="C6" s="18" t="s">
        <v>828</v>
      </c>
      <c r="D6" s="25">
        <v>0</v>
      </c>
      <c r="E6" s="18" t="s">
        <v>829</v>
      </c>
      <c r="F6" s="18" t="s">
        <v>24</v>
      </c>
      <c r="G6" s="18" t="s">
        <v>830</v>
      </c>
      <c r="H6" s="18">
        <v>731</v>
      </c>
      <c r="I6" s="18">
        <v>0</v>
      </c>
      <c r="J6" s="18">
        <v>729</v>
      </c>
      <c r="K6" s="19" t="s">
        <v>831</v>
      </c>
      <c r="L6" s="19" t="s">
        <v>832</v>
      </c>
      <c r="M6" s="20"/>
      <c r="N6" s="21">
        <v>0.93</v>
      </c>
      <c r="O6" s="21">
        <v>0</v>
      </c>
    </row>
    <row r="7" spans="1:16" ht="64.5" thickBot="1">
      <c r="A7" s="16" t="s">
        <v>833</v>
      </c>
      <c r="B7" s="17">
        <v>43293</v>
      </c>
      <c r="C7" s="18" t="s">
        <v>828</v>
      </c>
      <c r="D7" s="25">
        <v>0</v>
      </c>
      <c r="E7" s="18" t="s">
        <v>36</v>
      </c>
      <c r="F7" s="18" t="s">
        <v>24</v>
      </c>
      <c r="G7" s="18" t="s">
        <v>830</v>
      </c>
      <c r="H7" s="18">
        <v>731</v>
      </c>
      <c r="I7" s="18">
        <v>0</v>
      </c>
      <c r="J7" s="18">
        <v>720</v>
      </c>
      <c r="K7" s="19" t="s">
        <v>831</v>
      </c>
      <c r="L7" s="19" t="s">
        <v>834</v>
      </c>
      <c r="M7" s="20"/>
      <c r="N7" s="21">
        <v>0</v>
      </c>
      <c r="O7" s="21">
        <v>0</v>
      </c>
    </row>
    <row r="8" spans="1:16" ht="39" thickBot="1">
      <c r="A8" s="16" t="s">
        <v>835</v>
      </c>
      <c r="B8" s="17">
        <v>43424</v>
      </c>
      <c r="C8" s="18" t="s">
        <v>836</v>
      </c>
      <c r="D8" s="25">
        <v>0</v>
      </c>
      <c r="E8" s="18" t="s">
        <v>837</v>
      </c>
      <c r="F8" s="18" t="s">
        <v>24</v>
      </c>
      <c r="G8" s="18" t="s">
        <v>830</v>
      </c>
      <c r="H8" s="18">
        <v>730</v>
      </c>
      <c r="I8" s="18">
        <v>0</v>
      </c>
      <c r="J8" s="18">
        <v>730</v>
      </c>
      <c r="K8" s="22">
        <v>43424</v>
      </c>
      <c r="L8" s="22">
        <v>44884</v>
      </c>
      <c r="M8" s="20"/>
      <c r="N8" s="21">
        <v>0.85</v>
      </c>
      <c r="O8" s="21">
        <v>0</v>
      </c>
    </row>
    <row r="9" spans="1:16" ht="64.5" thickBot="1">
      <c r="A9" s="16" t="s">
        <v>838</v>
      </c>
      <c r="B9" s="17" t="s">
        <v>839</v>
      </c>
      <c r="C9" s="18" t="s">
        <v>840</v>
      </c>
      <c r="D9" s="25">
        <v>0</v>
      </c>
      <c r="E9" s="18" t="s">
        <v>841</v>
      </c>
      <c r="F9" s="18" t="s">
        <v>24</v>
      </c>
      <c r="G9" s="18" t="s">
        <v>830</v>
      </c>
      <c r="H9" s="18">
        <v>732</v>
      </c>
      <c r="I9" s="18">
        <v>0</v>
      </c>
      <c r="J9" s="18">
        <v>730</v>
      </c>
      <c r="K9" s="22" t="s">
        <v>839</v>
      </c>
      <c r="L9" s="22" t="s">
        <v>842</v>
      </c>
      <c r="M9" s="20"/>
      <c r="N9" s="21">
        <v>0.72</v>
      </c>
      <c r="O9" s="21">
        <v>0</v>
      </c>
    </row>
    <row r="10" spans="1:16" ht="64.5" thickBot="1">
      <c r="A10" s="16" t="s">
        <v>843</v>
      </c>
      <c r="B10" s="17" t="s">
        <v>844</v>
      </c>
      <c r="C10" s="18" t="s">
        <v>828</v>
      </c>
      <c r="D10" s="25">
        <v>0</v>
      </c>
      <c r="E10" s="18" t="s">
        <v>845</v>
      </c>
      <c r="F10" s="18" t="s">
        <v>24</v>
      </c>
      <c r="G10" s="18" t="s">
        <v>830</v>
      </c>
      <c r="H10" s="18">
        <v>730</v>
      </c>
      <c r="I10" s="18">
        <v>0</v>
      </c>
      <c r="J10" s="18">
        <v>730</v>
      </c>
      <c r="K10" s="22" t="s">
        <v>844</v>
      </c>
      <c r="L10" s="22" t="s">
        <v>846</v>
      </c>
      <c r="M10" s="20"/>
      <c r="N10" s="21">
        <v>0.68</v>
      </c>
      <c r="O10" s="21">
        <v>0</v>
      </c>
    </row>
    <row r="11" spans="1:16" ht="51.75" thickBot="1">
      <c r="A11" s="16" t="s">
        <v>847</v>
      </c>
      <c r="B11" s="17">
        <v>43658</v>
      </c>
      <c r="C11" s="18" t="s">
        <v>848</v>
      </c>
      <c r="D11" s="25">
        <v>0</v>
      </c>
      <c r="E11" s="18" t="s">
        <v>351</v>
      </c>
      <c r="F11" s="18" t="s">
        <v>24</v>
      </c>
      <c r="G11" s="18" t="s">
        <v>830</v>
      </c>
      <c r="H11" s="18">
        <v>730</v>
      </c>
      <c r="I11" s="18">
        <v>0</v>
      </c>
      <c r="J11" s="18">
        <v>730</v>
      </c>
      <c r="K11" s="22">
        <v>43658</v>
      </c>
      <c r="L11" s="22">
        <v>45118</v>
      </c>
      <c r="M11" s="20"/>
      <c r="N11" s="21">
        <v>0.68</v>
      </c>
      <c r="O11" s="21">
        <v>0</v>
      </c>
    </row>
    <row r="12" spans="1:16" ht="64.5" thickBot="1">
      <c r="A12" s="16" t="s">
        <v>849</v>
      </c>
      <c r="B12" s="17" t="s">
        <v>850</v>
      </c>
      <c r="C12" s="18" t="s">
        <v>828</v>
      </c>
      <c r="D12" s="25">
        <v>0</v>
      </c>
      <c r="E12" s="18" t="s">
        <v>851</v>
      </c>
      <c r="F12" s="18" t="s">
        <v>24</v>
      </c>
      <c r="G12" s="18" t="s">
        <v>830</v>
      </c>
      <c r="H12" s="18">
        <v>731</v>
      </c>
      <c r="I12" s="18">
        <v>0</v>
      </c>
      <c r="J12" s="18">
        <v>730</v>
      </c>
      <c r="K12" s="22" t="s">
        <v>850</v>
      </c>
      <c r="L12" s="22">
        <v>45187</v>
      </c>
      <c r="M12" s="20"/>
      <c r="N12" s="21">
        <v>0.64</v>
      </c>
      <c r="O12" s="21">
        <v>0</v>
      </c>
    </row>
    <row r="13" spans="1:16" ht="64.5" thickBot="1">
      <c r="A13" s="16" t="s">
        <v>852</v>
      </c>
      <c r="B13" s="17" t="s">
        <v>853</v>
      </c>
      <c r="C13" s="18" t="s">
        <v>828</v>
      </c>
      <c r="D13" s="25">
        <v>0</v>
      </c>
      <c r="E13" s="18" t="s">
        <v>854</v>
      </c>
      <c r="F13" s="18" t="s">
        <v>24</v>
      </c>
      <c r="G13" s="18" t="s">
        <v>830</v>
      </c>
      <c r="H13" s="18">
        <v>731</v>
      </c>
      <c r="I13" s="18">
        <v>0</v>
      </c>
      <c r="J13" s="18">
        <v>730</v>
      </c>
      <c r="K13" s="22" t="s">
        <v>853</v>
      </c>
      <c r="L13" s="22">
        <v>45222</v>
      </c>
      <c r="M13" s="20"/>
      <c r="N13" s="21">
        <v>0.99</v>
      </c>
      <c r="O13" s="21">
        <v>0</v>
      </c>
    </row>
    <row r="14" spans="1:16" ht="77.25" thickBot="1">
      <c r="A14" s="16" t="s">
        <v>855</v>
      </c>
      <c r="B14" s="17">
        <v>43804</v>
      </c>
      <c r="C14" s="18" t="s">
        <v>856</v>
      </c>
      <c r="D14" s="25">
        <v>0</v>
      </c>
      <c r="E14" s="18" t="s">
        <v>857</v>
      </c>
      <c r="F14" s="18" t="s">
        <v>24</v>
      </c>
      <c r="G14" s="18" t="s">
        <v>756</v>
      </c>
      <c r="H14" s="18">
        <v>731</v>
      </c>
      <c r="I14" s="18">
        <v>0</v>
      </c>
      <c r="J14" s="18">
        <v>730</v>
      </c>
      <c r="K14" s="22">
        <v>43804</v>
      </c>
      <c r="L14" s="22">
        <v>44899</v>
      </c>
      <c r="M14" s="20"/>
      <c r="N14" s="21">
        <v>0.78</v>
      </c>
      <c r="O14" s="21">
        <v>0</v>
      </c>
    </row>
    <row r="15" spans="1:16" ht="39" thickBot="1">
      <c r="A15" s="16" t="s">
        <v>858</v>
      </c>
      <c r="B15" s="17">
        <v>43829</v>
      </c>
      <c r="C15" s="18" t="s">
        <v>859</v>
      </c>
      <c r="D15" s="25">
        <v>0</v>
      </c>
      <c r="E15" s="18" t="s">
        <v>860</v>
      </c>
      <c r="F15" s="18" t="s">
        <v>24</v>
      </c>
      <c r="G15" s="18" t="s">
        <v>861</v>
      </c>
      <c r="H15" s="18">
        <v>183</v>
      </c>
      <c r="I15" s="18">
        <v>0</v>
      </c>
      <c r="J15" s="18">
        <v>390</v>
      </c>
      <c r="K15" s="22">
        <v>43830</v>
      </c>
      <c r="L15" s="22">
        <v>44984</v>
      </c>
      <c r="M15" s="20"/>
      <c r="N15" s="21">
        <v>0.25</v>
      </c>
      <c r="O15" s="21">
        <v>0</v>
      </c>
    </row>
    <row r="16" spans="1:16" ht="64.5" thickBot="1">
      <c r="A16" s="16" t="s">
        <v>862</v>
      </c>
      <c r="B16" s="17" t="s">
        <v>863</v>
      </c>
      <c r="C16" s="18" t="s">
        <v>864</v>
      </c>
      <c r="D16" s="25">
        <v>0</v>
      </c>
      <c r="E16" s="18" t="s">
        <v>865</v>
      </c>
      <c r="F16" s="18" t="s">
        <v>24</v>
      </c>
      <c r="G16" s="18" t="s">
        <v>272</v>
      </c>
      <c r="H16" s="18">
        <v>1800</v>
      </c>
      <c r="I16" s="18">
        <v>0</v>
      </c>
      <c r="J16" s="18">
        <v>0</v>
      </c>
      <c r="K16" s="19" t="s">
        <v>863</v>
      </c>
      <c r="L16" s="19" t="s">
        <v>866</v>
      </c>
      <c r="M16" s="20"/>
      <c r="N16" s="23">
        <v>0.33</v>
      </c>
      <c r="O16" s="23">
        <v>0</v>
      </c>
    </row>
    <row r="17" spans="1:15" ht="64.5" thickBot="1">
      <c r="A17" s="16" t="s">
        <v>867</v>
      </c>
      <c r="B17" s="17" t="s">
        <v>868</v>
      </c>
      <c r="C17" s="18" t="s">
        <v>869</v>
      </c>
      <c r="D17" s="25">
        <v>0</v>
      </c>
      <c r="E17" s="18" t="s">
        <v>826</v>
      </c>
      <c r="F17" s="18" t="s">
        <v>24</v>
      </c>
      <c r="G17" s="18" t="s">
        <v>634</v>
      </c>
      <c r="H17" s="18">
        <v>1461</v>
      </c>
      <c r="I17" s="18">
        <v>0</v>
      </c>
      <c r="J17" s="18">
        <v>0</v>
      </c>
      <c r="K17" s="19" t="s">
        <v>868</v>
      </c>
      <c r="L17" s="22">
        <v>45567</v>
      </c>
      <c r="M17" s="20"/>
      <c r="N17" s="21">
        <v>0</v>
      </c>
      <c r="O17" s="21">
        <v>0</v>
      </c>
    </row>
    <row r="18" spans="1:15" ht="64.5" thickBot="1">
      <c r="A18" s="16" t="s">
        <v>870</v>
      </c>
      <c r="B18" s="17" t="s">
        <v>198</v>
      </c>
      <c r="C18" s="18" t="s">
        <v>871</v>
      </c>
      <c r="D18" s="25">
        <v>0</v>
      </c>
      <c r="E18" s="18" t="s">
        <v>872</v>
      </c>
      <c r="F18" s="18" t="s">
        <v>24</v>
      </c>
      <c r="G18" s="18" t="s">
        <v>830</v>
      </c>
      <c r="H18" s="18">
        <v>730</v>
      </c>
      <c r="I18" s="18">
        <v>0</v>
      </c>
      <c r="J18" s="18">
        <v>0</v>
      </c>
      <c r="K18" s="19" t="s">
        <v>198</v>
      </c>
      <c r="L18" s="19" t="s">
        <v>873</v>
      </c>
      <c r="M18" s="20"/>
      <c r="N18" s="21">
        <v>0.66</v>
      </c>
      <c r="O18" s="21">
        <v>0</v>
      </c>
    </row>
    <row r="19" spans="1:15" ht="39" thickBot="1">
      <c r="A19" s="16" t="s">
        <v>874</v>
      </c>
      <c r="B19" s="17" t="s">
        <v>195</v>
      </c>
      <c r="C19" s="18" t="s">
        <v>875</v>
      </c>
      <c r="D19" s="25">
        <v>0</v>
      </c>
      <c r="E19" s="18" t="s">
        <v>876</v>
      </c>
      <c r="F19" s="18" t="s">
        <v>24</v>
      </c>
      <c r="G19" s="18" t="s">
        <v>877</v>
      </c>
      <c r="H19" s="18">
        <v>2191</v>
      </c>
      <c r="I19" s="18">
        <v>0</v>
      </c>
      <c r="J19" s="18">
        <v>0</v>
      </c>
      <c r="K19" s="19" t="s">
        <v>195</v>
      </c>
      <c r="L19" s="19" t="s">
        <v>878</v>
      </c>
      <c r="M19" s="20"/>
      <c r="N19" s="21">
        <v>0.33</v>
      </c>
      <c r="O19" s="21">
        <v>0</v>
      </c>
    </row>
    <row r="20" spans="1:15" ht="39" thickBot="1">
      <c r="A20" s="16" t="s">
        <v>879</v>
      </c>
      <c r="B20" s="17" t="s">
        <v>195</v>
      </c>
      <c r="C20" s="18" t="s">
        <v>880</v>
      </c>
      <c r="D20" s="25">
        <v>0</v>
      </c>
      <c r="E20" s="18" t="s">
        <v>876</v>
      </c>
      <c r="F20" s="18" t="s">
        <v>24</v>
      </c>
      <c r="G20" s="18" t="s">
        <v>877</v>
      </c>
      <c r="H20" s="18">
        <v>2191</v>
      </c>
      <c r="I20" s="18">
        <v>0</v>
      </c>
      <c r="J20" s="18">
        <v>0</v>
      </c>
      <c r="K20" s="19" t="s">
        <v>195</v>
      </c>
      <c r="L20" s="19" t="s">
        <v>878</v>
      </c>
      <c r="M20" s="20"/>
      <c r="N20" s="21">
        <v>0.33</v>
      </c>
      <c r="O20" s="21">
        <v>0</v>
      </c>
    </row>
    <row r="21" spans="1:15" ht="51.75" thickBot="1">
      <c r="A21" s="16" t="s">
        <v>881</v>
      </c>
      <c r="B21" s="17">
        <v>44257</v>
      </c>
      <c r="C21" s="18" t="s">
        <v>882</v>
      </c>
      <c r="D21" s="25">
        <v>0</v>
      </c>
      <c r="E21" s="18" t="s">
        <v>883</v>
      </c>
      <c r="F21" s="18" t="s">
        <v>24</v>
      </c>
      <c r="G21" s="18" t="s">
        <v>182</v>
      </c>
      <c r="H21" s="18">
        <v>730</v>
      </c>
      <c r="I21" s="18">
        <v>0</v>
      </c>
      <c r="J21" s="18">
        <v>0</v>
      </c>
      <c r="K21" s="22">
        <v>44257</v>
      </c>
      <c r="L21" s="22">
        <v>44986</v>
      </c>
      <c r="M21" s="20"/>
      <c r="N21" s="21">
        <v>0</v>
      </c>
      <c r="O21" s="21">
        <v>0</v>
      </c>
    </row>
    <row r="22" spans="1:15" ht="64.5" thickBot="1">
      <c r="A22" s="16" t="s">
        <v>884</v>
      </c>
      <c r="B22" s="17" t="s">
        <v>266</v>
      </c>
      <c r="C22" s="18" t="s">
        <v>885</v>
      </c>
      <c r="D22" s="25">
        <v>0</v>
      </c>
      <c r="E22" s="18" t="s">
        <v>886</v>
      </c>
      <c r="F22" s="18" t="s">
        <v>24</v>
      </c>
      <c r="G22" s="18" t="s">
        <v>887</v>
      </c>
      <c r="H22" s="18">
        <v>730</v>
      </c>
      <c r="I22" s="18">
        <v>0</v>
      </c>
      <c r="J22" s="18">
        <v>0</v>
      </c>
      <c r="K22" s="19" t="s">
        <v>266</v>
      </c>
      <c r="L22" s="19" t="s">
        <v>888</v>
      </c>
      <c r="M22" s="20"/>
      <c r="N22" s="21">
        <v>0.45</v>
      </c>
      <c r="O22" s="21">
        <v>0</v>
      </c>
    </row>
    <row r="23" spans="1:15" ht="64.5" thickBot="1">
      <c r="A23" s="16" t="s">
        <v>889</v>
      </c>
      <c r="B23" s="17" t="s">
        <v>890</v>
      </c>
      <c r="C23" s="18" t="s">
        <v>885</v>
      </c>
      <c r="D23" s="25">
        <v>0</v>
      </c>
      <c r="E23" s="18" t="s">
        <v>891</v>
      </c>
      <c r="F23" s="18" t="s">
        <v>24</v>
      </c>
      <c r="G23" s="18" t="s">
        <v>887</v>
      </c>
      <c r="H23" s="18">
        <v>730</v>
      </c>
      <c r="I23" s="18">
        <v>0</v>
      </c>
      <c r="J23" s="18">
        <v>0</v>
      </c>
      <c r="K23" s="19" t="s">
        <v>890</v>
      </c>
      <c r="L23" s="19" t="s">
        <v>892</v>
      </c>
      <c r="M23" s="20"/>
      <c r="N23" s="21">
        <v>0.45</v>
      </c>
      <c r="O23" s="21">
        <v>0</v>
      </c>
    </row>
    <row r="24" spans="1:15" ht="64.5" thickBot="1">
      <c r="A24" s="16" t="s">
        <v>893</v>
      </c>
      <c r="B24" s="17" t="s">
        <v>283</v>
      </c>
      <c r="C24" s="18" t="s">
        <v>894</v>
      </c>
      <c r="D24" s="25">
        <v>0</v>
      </c>
      <c r="E24" s="18" t="s">
        <v>895</v>
      </c>
      <c r="F24" s="18" t="s">
        <v>24</v>
      </c>
      <c r="G24" s="18" t="s">
        <v>887</v>
      </c>
      <c r="H24" s="18">
        <v>730</v>
      </c>
      <c r="I24" s="18">
        <v>0</v>
      </c>
      <c r="J24" s="18">
        <v>0</v>
      </c>
      <c r="K24" s="19" t="s">
        <v>283</v>
      </c>
      <c r="L24" s="19" t="s">
        <v>820</v>
      </c>
      <c r="M24" s="20"/>
      <c r="N24" s="21">
        <v>0.33</v>
      </c>
      <c r="O24" s="21">
        <v>0</v>
      </c>
    </row>
    <row r="25" spans="1:15" ht="39" thickBot="1">
      <c r="A25" s="16" t="s">
        <v>896</v>
      </c>
      <c r="B25" s="17">
        <v>44491</v>
      </c>
      <c r="C25" s="18" t="s">
        <v>897</v>
      </c>
      <c r="D25" s="25">
        <v>0</v>
      </c>
      <c r="E25" s="18" t="s">
        <v>898</v>
      </c>
      <c r="F25" s="18" t="s">
        <v>24</v>
      </c>
      <c r="G25" s="18" t="s">
        <v>182</v>
      </c>
      <c r="H25" s="18">
        <v>436</v>
      </c>
      <c r="I25" s="18">
        <v>0</v>
      </c>
      <c r="J25" s="18">
        <v>0</v>
      </c>
      <c r="K25" s="22">
        <v>44491</v>
      </c>
      <c r="L25" s="22">
        <v>44926</v>
      </c>
      <c r="M25" s="20"/>
      <c r="N25" s="21">
        <v>0</v>
      </c>
      <c r="O25" s="21">
        <v>0</v>
      </c>
    </row>
    <row r="26" spans="1:15" ht="64.5" thickBot="1">
      <c r="A26" s="16" t="s">
        <v>899</v>
      </c>
      <c r="B26" s="17">
        <v>44539</v>
      </c>
      <c r="C26" s="18" t="s">
        <v>900</v>
      </c>
      <c r="D26" s="25">
        <v>0</v>
      </c>
      <c r="E26" s="18" t="s">
        <v>901</v>
      </c>
      <c r="F26" s="18" t="s">
        <v>24</v>
      </c>
      <c r="G26" s="18" t="s">
        <v>902</v>
      </c>
      <c r="H26" s="18">
        <v>724</v>
      </c>
      <c r="I26" s="18">
        <v>0</v>
      </c>
      <c r="J26" s="18">
        <v>0</v>
      </c>
      <c r="K26" s="22">
        <v>44539</v>
      </c>
      <c r="L26" s="22">
        <v>45262</v>
      </c>
      <c r="M26" s="20"/>
      <c r="N26" s="21">
        <v>0</v>
      </c>
      <c r="O26" s="21">
        <v>0</v>
      </c>
    </row>
    <row r="27" spans="1:15" ht="51.75" thickBot="1">
      <c r="A27" s="16" t="s">
        <v>903</v>
      </c>
      <c r="B27" s="17">
        <v>44557</v>
      </c>
      <c r="C27" s="18" t="s">
        <v>904</v>
      </c>
      <c r="D27" s="25">
        <v>4395000000</v>
      </c>
      <c r="E27" s="18" t="s">
        <v>905</v>
      </c>
      <c r="F27" s="18" t="s">
        <v>24</v>
      </c>
      <c r="G27" s="18" t="s">
        <v>147</v>
      </c>
      <c r="H27" s="18">
        <v>5</v>
      </c>
      <c r="I27" s="18">
        <v>0</v>
      </c>
      <c r="J27" s="18">
        <v>0</v>
      </c>
      <c r="K27" s="22">
        <v>44557</v>
      </c>
      <c r="L27" s="22">
        <v>44561</v>
      </c>
      <c r="M27" s="20"/>
      <c r="N27" s="21">
        <v>0</v>
      </c>
      <c r="O27" s="21">
        <v>0</v>
      </c>
    </row>
    <row r="28" spans="1:15" ht="77.25" thickBot="1">
      <c r="A28" s="16" t="s">
        <v>906</v>
      </c>
      <c r="B28" s="17">
        <v>44558</v>
      </c>
      <c r="C28" s="18" t="s">
        <v>907</v>
      </c>
      <c r="D28" s="25">
        <v>0</v>
      </c>
      <c r="E28" s="18" t="s">
        <v>327</v>
      </c>
      <c r="F28" s="18" t="s">
        <v>24</v>
      </c>
      <c r="G28" s="18" t="s">
        <v>908</v>
      </c>
      <c r="H28" s="18">
        <v>730</v>
      </c>
      <c r="I28" s="18">
        <v>0</v>
      </c>
      <c r="J28" s="18">
        <v>0</v>
      </c>
      <c r="K28" s="22">
        <v>44558</v>
      </c>
      <c r="L28" s="22">
        <v>45287</v>
      </c>
      <c r="M28" s="20"/>
      <c r="N28" s="21">
        <v>0</v>
      </c>
      <c r="O28" s="21">
        <v>0</v>
      </c>
    </row>
    <row r="29" spans="1:15" ht="51.75" thickBot="1">
      <c r="A29" s="16" t="s">
        <v>909</v>
      </c>
      <c r="B29" s="17">
        <v>44558</v>
      </c>
      <c r="C29" s="18" t="s">
        <v>910</v>
      </c>
      <c r="D29" s="25">
        <v>0</v>
      </c>
      <c r="E29" s="18" t="s">
        <v>911</v>
      </c>
      <c r="F29" s="18" t="s">
        <v>24</v>
      </c>
      <c r="G29" s="18" t="s">
        <v>912</v>
      </c>
      <c r="H29" s="18">
        <v>4</v>
      </c>
      <c r="I29" s="18">
        <v>0</v>
      </c>
      <c r="J29" s="18">
        <v>0</v>
      </c>
      <c r="K29" s="22">
        <v>44558</v>
      </c>
      <c r="L29" s="22">
        <v>44561</v>
      </c>
      <c r="M29" s="20"/>
      <c r="N29" s="21">
        <v>1</v>
      </c>
      <c r="O29" s="21">
        <v>1</v>
      </c>
    </row>
    <row r="30" spans="1:15" ht="115.5" thickBot="1">
      <c r="A30" s="16" t="s">
        <v>913</v>
      </c>
      <c r="B30" s="17">
        <v>44559</v>
      </c>
      <c r="C30" s="18" t="s">
        <v>914</v>
      </c>
      <c r="D30" s="25">
        <v>0</v>
      </c>
      <c r="E30" s="18" t="s">
        <v>915</v>
      </c>
      <c r="F30" s="18" t="s">
        <v>24</v>
      </c>
      <c r="G30" s="18" t="s">
        <v>902</v>
      </c>
      <c r="H30" s="18">
        <v>3451</v>
      </c>
      <c r="I30" s="18">
        <v>0</v>
      </c>
      <c r="J30" s="18">
        <v>0</v>
      </c>
      <c r="K30" s="22">
        <v>44559</v>
      </c>
      <c r="L30" s="22">
        <v>48009</v>
      </c>
      <c r="M30" s="20"/>
      <c r="N30" s="21">
        <v>0</v>
      </c>
      <c r="O30" s="21">
        <v>0</v>
      </c>
    </row>
    <row r="31" spans="1:15" ht="77.25" thickBot="1">
      <c r="A31" s="16" t="s">
        <v>916</v>
      </c>
      <c r="B31" s="17">
        <v>44560</v>
      </c>
      <c r="C31" s="18" t="s">
        <v>917</v>
      </c>
      <c r="D31" s="25">
        <v>0</v>
      </c>
      <c r="E31" s="18" t="s">
        <v>918</v>
      </c>
      <c r="F31" s="18" t="s">
        <v>24</v>
      </c>
      <c r="G31" s="18" t="s">
        <v>919</v>
      </c>
      <c r="H31" s="18">
        <v>730</v>
      </c>
      <c r="I31" s="18">
        <v>0</v>
      </c>
      <c r="J31" s="18">
        <v>0</v>
      </c>
      <c r="K31" s="22">
        <v>44560</v>
      </c>
      <c r="L31" s="22">
        <v>45289</v>
      </c>
      <c r="M31" s="20"/>
      <c r="N31" s="21">
        <v>0.33</v>
      </c>
      <c r="O31" s="21">
        <v>0</v>
      </c>
    </row>
    <row r="32" spans="1:15" ht="51.75" thickBot="1">
      <c r="A32" s="16" t="s">
        <v>920</v>
      </c>
      <c r="B32" s="17">
        <v>44560</v>
      </c>
      <c r="C32" s="18" t="s">
        <v>921</v>
      </c>
      <c r="D32" s="25">
        <v>28245279859</v>
      </c>
      <c r="E32" s="18" t="s">
        <v>922</v>
      </c>
      <c r="F32" s="18" t="s">
        <v>24</v>
      </c>
      <c r="G32" s="18" t="s">
        <v>923</v>
      </c>
      <c r="H32" s="18">
        <v>581</v>
      </c>
      <c r="I32" s="18">
        <v>0</v>
      </c>
      <c r="J32" s="18">
        <v>0</v>
      </c>
      <c r="K32" s="22">
        <v>44560</v>
      </c>
      <c r="L32" s="22">
        <v>45140</v>
      </c>
      <c r="M32" s="20"/>
      <c r="N32" s="21">
        <v>0.35</v>
      </c>
      <c r="O32" s="21">
        <v>0</v>
      </c>
    </row>
    <row r="33" spans="1:15">
      <c r="A33" s="2" t="s">
        <v>25</v>
      </c>
      <c r="B33" s="2" t="s">
        <v>25</v>
      </c>
      <c r="C33" s="2" t="s">
        <v>25</v>
      </c>
      <c r="D33" s="13" t="s">
        <v>25</v>
      </c>
      <c r="E33" s="2" t="s">
        <v>25</v>
      </c>
      <c r="F33" s="2" t="s">
        <v>25</v>
      </c>
      <c r="G33" s="2" t="s">
        <v>25</v>
      </c>
      <c r="H33" s="2" t="s">
        <v>25</v>
      </c>
      <c r="I33" s="2" t="s">
        <v>25</v>
      </c>
      <c r="J33" s="2" t="s">
        <v>25</v>
      </c>
      <c r="K33" s="2" t="s">
        <v>25</v>
      </c>
      <c r="L33" s="2" t="s">
        <v>25</v>
      </c>
      <c r="M33" s="2" t="s">
        <v>25</v>
      </c>
      <c r="N33" s="2" t="s">
        <v>25</v>
      </c>
      <c r="O33" s="2" t="s">
        <v>25</v>
      </c>
    </row>
    <row r="34" spans="1:15">
      <c r="A34" s="2" t="s">
        <v>25</v>
      </c>
      <c r="B34" s="2" t="s">
        <v>25</v>
      </c>
      <c r="C34" s="2" t="s">
        <v>25</v>
      </c>
      <c r="D34" s="2"/>
      <c r="E34" s="2" t="s">
        <v>25</v>
      </c>
      <c r="F34" s="2" t="s">
        <v>25</v>
      </c>
      <c r="G34" s="2" t="s">
        <v>25</v>
      </c>
      <c r="H34" s="2" t="s">
        <v>25</v>
      </c>
      <c r="I34" s="2"/>
      <c r="J34" s="2" t="s">
        <v>25</v>
      </c>
      <c r="K34" s="2" t="s">
        <v>25</v>
      </c>
      <c r="L34" s="2" t="s">
        <v>25</v>
      </c>
      <c r="M34" s="2" t="s">
        <v>25</v>
      </c>
      <c r="N34" s="2" t="s">
        <v>25</v>
      </c>
      <c r="O34" s="2" t="s">
        <v>25</v>
      </c>
    </row>
    <row r="351024" spans="1:2" ht="60">
      <c r="A351024" s="15" t="s">
        <v>924</v>
      </c>
      <c r="B351024" s="15" t="s">
        <v>767</v>
      </c>
    </row>
    <row r="351025" spans="1:2" ht="45">
      <c r="A351025" s="15" t="s">
        <v>925</v>
      </c>
      <c r="B351025" s="15" t="s">
        <v>772</v>
      </c>
    </row>
    <row r="351026" spans="1:2" ht="60">
      <c r="A351026" s="15" t="s">
        <v>926</v>
      </c>
      <c r="B351026" s="15" t="s">
        <v>777</v>
      </c>
    </row>
    <row r="351027" spans="1:2" ht="75">
      <c r="A351027" s="15" t="s">
        <v>927</v>
      </c>
      <c r="B351027" s="15" t="s">
        <v>781</v>
      </c>
    </row>
    <row r="351028" spans="1:2" ht="75">
      <c r="A351028" s="15" t="s">
        <v>928</v>
      </c>
    </row>
    <row r="351029" spans="1:2" ht="75">
      <c r="A351029" s="15" t="s">
        <v>929</v>
      </c>
    </row>
    <row r="351030" spans="1:2" ht="120">
      <c r="A351030" s="15" t="s">
        <v>930</v>
      </c>
    </row>
    <row r="351031" spans="1:2" ht="30">
      <c r="A351031" s="15" t="s">
        <v>931</v>
      </c>
    </row>
    <row r="351032" spans="1:2" ht="45">
      <c r="A351032" s="15" t="s">
        <v>932</v>
      </c>
    </row>
    <row r="351033" spans="1:2" ht="45">
      <c r="A351033" s="15" t="s">
        <v>933</v>
      </c>
    </row>
    <row r="351034" spans="1:2" ht="90">
      <c r="A351034" s="15" t="s">
        <v>934</v>
      </c>
    </row>
    <row r="351035" spans="1:2" ht="60">
      <c r="A351035" s="15" t="s">
        <v>935</v>
      </c>
    </row>
    <row r="351036" spans="1:2" ht="75">
      <c r="A351036" s="15" t="s">
        <v>936</v>
      </c>
    </row>
    <row r="351037" spans="1:2" ht="105">
      <c r="A351037" s="15" t="s">
        <v>937</v>
      </c>
    </row>
    <row r="351038" spans="1:2" ht="90">
      <c r="A351038" s="15" t="s">
        <v>938</v>
      </c>
    </row>
    <row r="351039" spans="1:2" ht="105">
      <c r="A351039" s="15" t="s">
        <v>939</v>
      </c>
    </row>
    <row r="351040" spans="1:2" ht="120">
      <c r="A351040" s="15" t="s">
        <v>940</v>
      </c>
    </row>
    <row r="351041" spans="1:1" ht="60">
      <c r="A351041" s="15" t="s">
        <v>941</v>
      </c>
    </row>
    <row r="351042" spans="1:1" ht="90">
      <c r="A351042" s="15" t="s">
        <v>942</v>
      </c>
    </row>
    <row r="351043" spans="1:1" ht="105">
      <c r="A351043" s="15" t="s">
        <v>943</v>
      </c>
    </row>
    <row r="351044" spans="1:1" ht="90">
      <c r="A351044" s="15" t="s">
        <v>944</v>
      </c>
    </row>
    <row r="351045" spans="1:1" ht="105">
      <c r="A351045" s="15" t="s">
        <v>945</v>
      </c>
    </row>
    <row r="351046" spans="1:1" ht="120">
      <c r="A351046" s="15" t="s">
        <v>946</v>
      </c>
    </row>
    <row r="351047" spans="1:1" ht="75">
      <c r="A351047" s="15" t="s">
        <v>947</v>
      </c>
    </row>
    <row r="351048" spans="1:1" ht="120">
      <c r="A351048" s="15" t="s">
        <v>948</v>
      </c>
    </row>
    <row r="351049" spans="1:1" ht="120">
      <c r="A351049" s="15" t="s">
        <v>949</v>
      </c>
    </row>
    <row r="351050" spans="1:1" ht="105">
      <c r="A351050" s="15" t="s">
        <v>950</v>
      </c>
    </row>
    <row r="351051" spans="1:1" ht="60">
      <c r="A351051" s="15" t="s">
        <v>951</v>
      </c>
    </row>
    <row r="351052" spans="1:1" ht="75">
      <c r="A351052" s="15" t="s">
        <v>952</v>
      </c>
    </row>
    <row r="351053" spans="1:1" ht="60">
      <c r="A351053" s="15" t="s">
        <v>953</v>
      </c>
    </row>
    <row r="351054" spans="1:1" ht="75">
      <c r="A351054" s="15" t="s">
        <v>954</v>
      </c>
    </row>
    <row r="351055" spans="1:1" ht="90">
      <c r="A351055" s="15" t="s">
        <v>955</v>
      </c>
    </row>
    <row r="351056" spans="1:1" ht="45">
      <c r="A351056" s="15" t="s">
        <v>956</v>
      </c>
    </row>
    <row r="351057" spans="1:1" ht="105">
      <c r="A351057" s="15" t="s">
        <v>957</v>
      </c>
    </row>
    <row r="351058" spans="1:1" ht="90">
      <c r="A351058" s="15" t="s">
        <v>958</v>
      </c>
    </row>
    <row r="351059" spans="1:1" ht="105">
      <c r="A351059" s="15" t="s">
        <v>959</v>
      </c>
    </row>
    <row r="351060" spans="1:1" ht="120">
      <c r="A351060" s="15" t="s">
        <v>960</v>
      </c>
    </row>
    <row r="351061" spans="1:1" ht="120">
      <c r="A351061" s="15" t="s">
        <v>961</v>
      </c>
    </row>
    <row r="351062" spans="1:1" ht="75">
      <c r="A351062" s="15" t="s">
        <v>962</v>
      </c>
    </row>
    <row r="351063" spans="1:1" ht="105">
      <c r="A351063" s="15" t="s">
        <v>963</v>
      </c>
    </row>
    <row r="351064" spans="1:1" ht="90">
      <c r="A351064" s="15" t="s">
        <v>964</v>
      </c>
    </row>
    <row r="351065" spans="1:1" ht="105">
      <c r="A351065" s="15" t="s">
        <v>965</v>
      </c>
    </row>
    <row r="351066" spans="1:1" ht="120">
      <c r="A351066" s="15" t="s">
        <v>966</v>
      </c>
    </row>
    <row r="351067" spans="1:1" ht="120">
      <c r="A351067" s="15" t="s">
        <v>967</v>
      </c>
    </row>
    <row r="351068" spans="1:1" ht="75">
      <c r="A351068" s="15" t="s">
        <v>968</v>
      </c>
    </row>
    <row r="351069" spans="1:1" ht="135">
      <c r="A351069" s="15" t="s">
        <v>969</v>
      </c>
    </row>
    <row r="351070" spans="1:1" ht="105">
      <c r="A351070" s="15" t="s">
        <v>970</v>
      </c>
    </row>
    <row r="351071" spans="1:1" ht="105">
      <c r="A351071" s="15" t="s">
        <v>971</v>
      </c>
    </row>
    <row r="351072" spans="1:1" ht="135">
      <c r="A351072" s="15" t="s">
        <v>972</v>
      </c>
    </row>
    <row r="351073" spans="1:1" ht="90">
      <c r="A351073" s="15" t="s">
        <v>973</v>
      </c>
    </row>
    <row r="351074" spans="1:1" ht="120">
      <c r="A351074" s="15" t="s">
        <v>974</v>
      </c>
    </row>
    <row r="351075" spans="1:1" ht="135">
      <c r="A351075" s="15" t="s">
        <v>975</v>
      </c>
    </row>
    <row r="351076" spans="1:1" ht="90">
      <c r="A351076" s="15" t="s">
        <v>976</v>
      </c>
    </row>
    <row r="351077" spans="1:1" ht="120">
      <c r="A351077" s="15" t="s">
        <v>977</v>
      </c>
    </row>
    <row r="351078" spans="1:1" ht="120">
      <c r="A351078" s="15" t="s">
        <v>804</v>
      </c>
    </row>
  </sheetData>
  <autoFilter ref="A2:O34" xr:uid="{00000000-0001-0000-0300-000000000000}"/>
  <mergeCells count="1">
    <mergeCell ref="A1:F1"/>
  </mergeCells>
  <dataValidations count="15">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3:A32"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3:B32"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3:C32"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3:D32"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3:E32"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G3:G32"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H3:H32"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I3:I32"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3:J32"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K3:K32"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L3:L32"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M3:M32"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N21:N32 N17:N18 N15 N3:N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17:O32 O3:O15" xr:uid="{00000000-0002-0000-03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F3:F32" xr:uid="{00000000-0002-0000-0300-000022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TIENDA VIRTUAL</vt:lpstr>
      <vt:lpstr>CONVENIOS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2022-06-22T16:59:08Z</dcterms:modified>
  <cp:category/>
  <cp:contentStatus/>
</cp:coreProperties>
</file>